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https://rmiteduau-my.sharepoint.com/personal/carl_higgs_rmit_edu_au/Documents/projects/global-indicators/analysis/global_scorecards/"/>
    </mc:Choice>
  </mc:AlternateContent>
  <xr:revisionPtr revIDLastSave="2480" documentId="13_ncr:1_{359C2F2A-CF47-4184-8CC1-6CC8B0EC5B6E}" xr6:coauthVersionLast="47" xr6:coauthVersionMax="47" xr10:uidLastSave="{36533413-6A2D-4C7F-BB8C-198AF3574B8C}"/>
  <bookViews>
    <workbookView xWindow="-120" yWindow="-120" windowWidth="29040" windowHeight="16440" activeTab="4" xr2:uid="{00000000-000D-0000-FFFF-FFFF00000000}"/>
  </bookViews>
  <sheets>
    <sheet name="scorecard_template_elements" sheetId="1" r:id="rId1"/>
    <sheet name="languages" sheetId="2" r:id="rId2"/>
    <sheet name="city_details" sheetId="6" r:id="rId3"/>
    <sheet name="fonts" sheetId="3" r:id="rId4"/>
    <sheet name="City tasks for scorecards" sheetId="5" r:id="rId5"/>
  </sheets>
  <definedNames>
    <definedName name="_xlnm._FilterDatabase" localSheetId="1" hidden="1">languages!$B$1:$N$1</definedName>
    <definedName name="_xlnm._FilterDatabase" localSheetId="0" hidden="1">scorecard_template_elements!$A$1:$T$192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9" i="5" l="1"/>
  <c r="F18" i="1"/>
  <c r="D29" i="1"/>
  <c r="F28" i="1"/>
  <c r="D36" i="1"/>
  <c r="F35" i="1"/>
  <c r="F40" i="1"/>
  <c r="F45" i="1" s="1"/>
  <c r="F50" i="1" s="1"/>
  <c r="G60" i="1"/>
  <c r="G55" i="1"/>
  <c r="G50" i="1"/>
  <c r="G45" i="1"/>
  <c r="G40" i="1"/>
  <c r="G35" i="1"/>
  <c r="E191" i="1"/>
  <c r="E194" i="1" s="1"/>
  <c r="F37" i="1"/>
  <c r="F162" i="1"/>
  <c r="D23" i="1"/>
  <c r="F23" i="1"/>
  <c r="G13" i="1"/>
  <c r="D13" i="1"/>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6" i="5"/>
  <c r="C26" i="5"/>
  <c r="B27" i="5"/>
  <c r="C27" i="5"/>
  <c r="B28" i="5"/>
  <c r="C28" i="5"/>
  <c r="C4" i="5"/>
  <c r="B4" i="5"/>
  <c r="F178" i="1"/>
  <c r="E124" i="1"/>
  <c r="E11" i="1"/>
  <c r="G11" i="1" s="1"/>
  <c r="D116" i="1"/>
  <c r="F30" i="1"/>
  <c r="A63" i="1"/>
  <c r="A64" i="1" s="1"/>
  <c r="A58" i="1"/>
  <c r="A59" i="1" s="1"/>
  <c r="A53" i="1"/>
  <c r="A54" i="1" s="1"/>
  <c r="A48" i="1"/>
  <c r="A49" i="1" s="1"/>
  <c r="A43" i="1"/>
  <c r="A44" i="1" s="1"/>
  <c r="A38" i="1"/>
  <c r="A39" i="1" s="1"/>
  <c r="G179" i="1"/>
  <c r="G180" i="1"/>
  <c r="E181" i="1" s="1"/>
  <c r="G181" i="1" s="1"/>
  <c r="E182" i="1" s="1"/>
  <c r="G182" i="1" s="1"/>
  <c r="E183" i="1" s="1"/>
  <c r="G183" i="1" s="1"/>
  <c r="E184" i="1" s="1"/>
  <c r="E189" i="1"/>
  <c r="G190" i="1"/>
  <c r="F6" i="1"/>
  <c r="F7" i="1" s="1"/>
  <c r="F8" i="1" s="1"/>
  <c r="D71" i="1"/>
  <c r="F69" i="1"/>
  <c r="D137" i="1"/>
  <c r="D130" i="1"/>
  <c r="D163" i="1"/>
  <c r="G5" i="1"/>
  <c r="G4" i="1"/>
  <c r="G3" i="1"/>
  <c r="F117" i="1"/>
  <c r="F114" i="1"/>
  <c r="D68" i="1"/>
  <c r="E193" i="1" l="1"/>
  <c r="G191" i="1"/>
  <c r="E192" i="1" s="1"/>
  <c r="G184" i="1"/>
  <c r="E185" i="1" s="1"/>
  <c r="G185" i="1" s="1"/>
  <c r="F78" i="1"/>
  <c r="E186" i="1" l="1"/>
  <c r="G186" i="1" s="1"/>
  <c r="E187" i="1" s="1"/>
  <c r="G187" i="1" s="1"/>
  <c r="E188" i="1" s="1"/>
  <c r="G188" i="1" s="1"/>
  <c r="G122" i="1"/>
  <c r="B165" i="2"/>
  <c r="B164" i="2"/>
  <c r="B163" i="2"/>
  <c r="B162" i="2"/>
  <c r="B161" i="2"/>
  <c r="B160" i="2"/>
  <c r="B159" i="2"/>
  <c r="B158" i="2"/>
  <c r="B157" i="2"/>
  <c r="B156" i="2"/>
  <c r="B155" i="2"/>
  <c r="B154" i="2"/>
  <c r="B153" i="2"/>
  <c r="B152" i="2"/>
  <c r="B151" i="2"/>
  <c r="B150" i="2"/>
  <c r="B149" i="2"/>
  <c r="B148" i="2"/>
  <c r="B147" i="2"/>
  <c r="B146" i="2"/>
  <c r="B145" i="2"/>
  <c r="B144" i="2"/>
  <c r="B143" i="2"/>
  <c r="B142" i="2"/>
  <c r="B141" i="2"/>
  <c r="D178" i="1"/>
  <c r="G123" i="1"/>
  <c r="G10" i="1"/>
  <c r="G193" i="1"/>
  <c r="F193" i="1"/>
  <c r="F194" i="1"/>
  <c r="D120" i="1"/>
  <c r="P5" i="1" l="1"/>
  <c r="P4" i="1"/>
  <c r="P3" i="1"/>
  <c r="F62" i="1"/>
  <c r="F32" i="1"/>
  <c r="F39" i="1" s="1"/>
  <c r="E21" i="1"/>
  <c r="F34" i="1"/>
  <c r="D16" i="1"/>
  <c r="D18" i="1" s="1"/>
  <c r="D19" i="1" s="1"/>
  <c r="D170" i="1"/>
  <c r="E67" i="1"/>
  <c r="F120" i="1"/>
  <c r="D118" i="1"/>
  <c r="D119" i="1" s="1"/>
  <c r="G118" i="1"/>
  <c r="G115" i="1"/>
  <c r="E116" i="1" s="1"/>
  <c r="G116" i="1" s="1"/>
  <c r="F115" i="1"/>
  <c r="F116" i="1" s="1"/>
  <c r="F16" i="1"/>
  <c r="F17" i="1" s="1"/>
  <c r="D22" i="1"/>
  <c r="E16" i="1"/>
  <c r="E127" i="1"/>
  <c r="G127" i="1" s="1"/>
  <c r="E126" i="1"/>
  <c r="E128" i="1" s="1"/>
  <c r="D172" i="1"/>
  <c r="F160" i="1"/>
  <c r="F127" i="1"/>
  <c r="D66" i="1"/>
  <c r="D78" i="1" s="1"/>
  <c r="G16" i="1" l="1"/>
  <c r="E17" i="1"/>
  <c r="D17" i="1"/>
  <c r="E120" i="1"/>
  <c r="E119" i="1"/>
  <c r="G119" i="1" s="1"/>
  <c r="D25" i="1"/>
  <c r="D24" i="1" s="1"/>
  <c r="F118" i="1"/>
  <c r="F119" i="1" s="1"/>
  <c r="F130" i="1"/>
  <c r="D139" i="1"/>
  <c r="F64" i="1"/>
  <c r="F59" i="1"/>
  <c r="F44" i="1"/>
  <c r="F54" i="1"/>
  <c r="F49" i="1"/>
  <c r="D21" i="1"/>
  <c r="F19" i="1"/>
  <c r="D162" i="1" l="1"/>
  <c r="D129" i="1"/>
  <c r="D70" i="1"/>
  <c r="P2" i="1" l="1"/>
  <c r="G6" i="1"/>
  <c r="G8" i="1" s="1"/>
  <c r="G192" i="1"/>
  <c r="G194" i="1" s="1"/>
  <c r="D171" i="1"/>
  <c r="F171" i="1" s="1"/>
  <c r="F163" i="1"/>
  <c r="D138" i="1"/>
  <c r="F138" i="1" s="1"/>
  <c r="F143" i="1" s="1"/>
  <c r="F139" i="1"/>
  <c r="F148" i="1" l="1"/>
  <c r="F153" i="1" s="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5" i="1"/>
  <c r="G21" i="1"/>
  <c r="E22" i="1" s="1"/>
  <c r="G22" i="1" s="1"/>
  <c r="E23" i="1" s="1"/>
  <c r="G17" i="1" s="1"/>
  <c r="F22" i="1"/>
  <c r="F57" i="1"/>
  <c r="F52" i="1"/>
  <c r="F47" i="1"/>
  <c r="F42" i="1"/>
  <c r="D27" i="1"/>
  <c r="D79" i="1"/>
  <c r="D60" i="1" l="1"/>
  <c r="D40" i="1"/>
  <c r="D84" i="1"/>
  <c r="D89" i="1" s="1"/>
  <c r="D94" i="1" s="1"/>
  <c r="D99" i="1" s="1"/>
  <c r="D104" i="1" s="1"/>
  <c r="D109" i="1" s="1"/>
  <c r="F79" i="1"/>
  <c r="F84" i="1" s="1"/>
  <c r="F89" i="1" s="1"/>
  <c r="F94" i="1" s="1"/>
  <c r="F99" i="1" s="1"/>
  <c r="F104" i="1" s="1"/>
  <c r="F109" i="1" s="1"/>
  <c r="D80" i="1"/>
  <c r="D81" i="1" s="1"/>
  <c r="G23" i="1"/>
  <c r="E24" i="1" s="1"/>
  <c r="D28" i="1"/>
  <c r="F169" i="1"/>
  <c r="D166" i="1"/>
  <c r="F166" i="1" s="1"/>
  <c r="F170" i="1" s="1"/>
  <c r="F165" i="1"/>
  <c r="D175" i="1"/>
  <c r="F175" i="1" s="1"/>
  <c r="F174" i="1"/>
  <c r="D136" i="1"/>
  <c r="D133" i="1" s="1"/>
  <c r="F133" i="1" s="1"/>
  <c r="F135" i="1"/>
  <c r="F131" i="1"/>
  <c r="D132" i="1"/>
  <c r="F150" i="1"/>
  <c r="D155" i="1"/>
  <c r="F155" i="1" s="1"/>
  <c r="D151" i="1"/>
  <c r="F146" i="1"/>
  <c r="F142" i="1"/>
  <c r="D147" i="1"/>
  <c r="D55" i="1"/>
  <c r="D35" i="1"/>
  <c r="D50" i="1"/>
  <c r="D45" i="1"/>
  <c r="F71" i="1"/>
  <c r="F75" i="1" s="1"/>
  <c r="F36" i="1" l="1"/>
  <c r="D37" i="1" s="1"/>
  <c r="G24" i="1"/>
  <c r="D85" i="1"/>
  <c r="D90" i="1" s="1"/>
  <c r="D95" i="1" s="1"/>
  <c r="D100" i="1" s="1"/>
  <c r="D105" i="1" s="1"/>
  <c r="D110" i="1" s="1"/>
  <c r="D86" i="1"/>
  <c r="D91" i="1" s="1"/>
  <c r="D96" i="1" s="1"/>
  <c r="D101" i="1" s="1"/>
  <c r="D106" i="1" s="1"/>
  <c r="D111" i="1" s="1"/>
  <c r="D82" i="1"/>
  <c r="D87" i="1" s="1"/>
  <c r="D92" i="1" s="1"/>
  <c r="D97" i="1" s="1"/>
  <c r="D102" i="1" s="1"/>
  <c r="D107" i="1" s="1"/>
  <c r="D112" i="1" s="1"/>
  <c r="F136" i="1"/>
  <c r="F128" i="1"/>
  <c r="F132" i="1"/>
  <c r="F147" i="1"/>
  <c r="D152" i="1"/>
  <c r="F151" i="1"/>
  <c r="D156" i="1"/>
  <c r="F156" i="1" s="1"/>
  <c r="D75" i="1"/>
  <c r="D72" i="1" s="1"/>
  <c r="F137" i="1" l="1"/>
  <c r="F129" i="1"/>
  <c r="F55" i="1"/>
  <c r="F60" i="1" s="1"/>
  <c r="E25" i="1"/>
  <c r="G25" i="1" s="1"/>
  <c r="E26" i="1" s="1"/>
  <c r="F90" i="1"/>
  <c r="D83" i="1"/>
  <c r="D88" i="1" s="1"/>
  <c r="D93" i="1" s="1"/>
  <c r="D98" i="1" s="1"/>
  <c r="D103" i="1" s="1"/>
  <c r="D108" i="1" s="1"/>
  <c r="D113" i="1" s="1"/>
  <c r="D30" i="1"/>
  <c r="D157" i="1"/>
  <c r="F157" i="1" s="1"/>
  <c r="F152" i="1"/>
  <c r="D76" i="1"/>
  <c r="F76" i="1" s="1"/>
  <c r="F95" i="1"/>
  <c r="F91" i="1"/>
  <c r="F92" i="1" s="1"/>
  <c r="F85" i="1"/>
  <c r="F86" i="1" s="1"/>
  <c r="F87" i="1" s="1"/>
  <c r="F80" i="1"/>
  <c r="D31" i="1" l="1"/>
  <c r="D33" i="1"/>
  <c r="D41" i="1"/>
  <c r="E30" i="1"/>
  <c r="E29" i="1"/>
  <c r="E18" i="1"/>
  <c r="E19" i="1" s="1"/>
  <c r="F88" i="1"/>
  <c r="F93" i="1"/>
  <c r="E27" i="1"/>
  <c r="F29" i="1"/>
  <c r="F72" i="1"/>
  <c r="D73" i="1"/>
  <c r="D77" i="1"/>
  <c r="F73" i="1" s="1"/>
  <c r="F96" i="1"/>
  <c r="F97" i="1" s="1"/>
  <c r="F98" i="1" s="1"/>
  <c r="F100" i="1"/>
  <c r="F81" i="1"/>
  <c r="D63" i="1" l="1"/>
  <c r="D38" i="1"/>
  <c r="E34" i="1"/>
  <c r="E28" i="1"/>
  <c r="E31" i="1" s="1"/>
  <c r="D46" i="1"/>
  <c r="F41" i="1"/>
  <c r="D42" i="1" s="1"/>
  <c r="D32" i="1"/>
  <c r="D39" i="1" s="1"/>
  <c r="F31" i="1"/>
  <c r="F38" i="1" s="1"/>
  <c r="F33" i="1"/>
  <c r="G30" i="1"/>
  <c r="D58" i="1"/>
  <c r="D48" i="1"/>
  <c r="D53" i="1"/>
  <c r="D43" i="1"/>
  <c r="G18" i="1"/>
  <c r="G19" i="1"/>
  <c r="F77" i="1"/>
  <c r="D74" i="1"/>
  <c r="F74" i="1" s="1"/>
  <c r="F70" i="1" s="1"/>
  <c r="F101" i="1"/>
  <c r="F102" i="1" s="1"/>
  <c r="F103" i="1" s="1"/>
  <c r="F105" i="1"/>
  <c r="F82" i="1"/>
  <c r="D51" i="1" l="1"/>
  <c r="F46" i="1"/>
  <c r="D47" i="1" s="1"/>
  <c r="D44" i="1"/>
  <c r="D64" i="1"/>
  <c r="D59" i="1"/>
  <c r="D54" i="1"/>
  <c r="D49" i="1"/>
  <c r="F43" i="1"/>
  <c r="F53" i="1"/>
  <c r="F48" i="1"/>
  <c r="F63" i="1"/>
  <c r="F58" i="1"/>
  <c r="E32" i="1"/>
  <c r="E33" i="1"/>
  <c r="G28" i="1"/>
  <c r="G31" i="1" s="1"/>
  <c r="G32" i="1" s="1"/>
  <c r="F106" i="1"/>
  <c r="F110" i="1"/>
  <c r="F107" i="1"/>
  <c r="F108" i="1" s="1"/>
  <c r="F83" i="1"/>
  <c r="D56" i="1" l="1"/>
  <c r="F56" i="1" s="1"/>
  <c r="F51" i="1"/>
  <c r="D52" i="1" s="1"/>
  <c r="F67" i="1"/>
  <c r="F68" i="1" s="1"/>
  <c r="F111" i="1"/>
  <c r="D61" i="1" l="1"/>
  <c r="F61" i="1" s="1"/>
  <c r="D62" i="1" s="1"/>
  <c r="D57" i="1"/>
  <c r="F112" i="1"/>
  <c r="F113" i="1" s="1"/>
  <c r="G126" i="1" l="1"/>
  <c r="E130" i="1" l="1"/>
  <c r="E137" i="1" s="1"/>
  <c r="E129" i="1"/>
  <c r="G129" i="1" s="1"/>
  <c r="E131" i="1" l="1"/>
  <c r="G120" i="1" s="1"/>
  <c r="G121" i="1" s="1"/>
  <c r="E134" i="1"/>
  <c r="E135" i="1"/>
  <c r="E136" i="1"/>
  <c r="G130" i="1"/>
  <c r="E132" i="1" l="1"/>
  <c r="G131" i="1"/>
  <c r="G137" i="1"/>
  <c r="E138" i="1"/>
  <c r="E143" i="1" l="1"/>
  <c r="G143" i="1" s="1"/>
  <c r="G138" i="1"/>
  <c r="E139" i="1"/>
  <c r="E133" i="1"/>
  <c r="G133" i="1" s="1"/>
  <c r="G132" i="1"/>
  <c r="E144" i="1" l="1"/>
  <c r="E148" i="1"/>
  <c r="G148" i="1" s="1"/>
  <c r="G139" i="1"/>
  <c r="E140" i="1"/>
  <c r="E141" i="1" l="1"/>
  <c r="G140" i="1"/>
  <c r="E149" i="1"/>
  <c r="E153" i="1"/>
  <c r="G153" i="1" s="1"/>
  <c r="G144" i="1"/>
  <c r="E145" i="1"/>
  <c r="E154" i="1" l="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E158" i="1" s="1"/>
  <c r="G158" i="1" l="1"/>
  <c r="G134" i="1"/>
  <c r="G135" i="1" s="1"/>
  <c r="G136" i="1" s="1"/>
  <c r="E159" i="1" l="1"/>
  <c r="E160" i="1"/>
  <c r="G160" i="1" s="1"/>
  <c r="E161" i="1" s="1"/>
  <c r="G161" i="1" l="1"/>
  <c r="G159" i="1"/>
  <c r="G167" i="1" l="1"/>
  <c r="E176" i="1"/>
  <c r="E177" i="1" s="1"/>
  <c r="G177" i="1" s="1"/>
  <c r="E178" i="1" s="1"/>
  <c r="G178" i="1" s="1"/>
  <c r="E35" i="1"/>
  <c r="E37" i="1" s="1"/>
  <c r="G34" i="1"/>
  <c r="E36" i="1" l="1"/>
  <c r="G37" i="1"/>
  <c r="G36" i="1" l="1"/>
  <c r="E38" i="1"/>
  <c r="G38" i="1"/>
  <c r="G39" i="1"/>
  <c r="E39" i="1"/>
  <c r="E40" i="1" l="1"/>
  <c r="E42" i="1" s="1"/>
  <c r="E43" i="1" s="1"/>
  <c r="E44" i="1" s="1"/>
  <c r="G42" i="1" l="1"/>
  <c r="G43" i="1" s="1"/>
  <c r="G44" i="1" s="1"/>
  <c r="E41" i="1"/>
  <c r="G41" i="1" s="1"/>
  <c r="E45" i="1" l="1"/>
  <c r="G47" i="1" s="1"/>
  <c r="G48" i="1" s="1"/>
  <c r="G49" i="1" s="1"/>
  <c r="E47" i="1" l="1"/>
  <c r="E46" i="1" s="1"/>
  <c r="G46" i="1" l="1"/>
  <c r="E50" i="1"/>
  <c r="E55" i="1" s="1"/>
  <c r="E60" i="1" s="1"/>
  <c r="E48" i="1"/>
  <c r="E49" i="1" s="1"/>
  <c r="E52" i="1" l="1"/>
  <c r="E51" i="1" s="1"/>
  <c r="G51" i="1" s="1"/>
  <c r="G52" i="1"/>
  <c r="G53" i="1" s="1"/>
  <c r="G54" i="1" s="1"/>
  <c r="E62" i="1"/>
  <c r="G62" i="1"/>
  <c r="G63" i="1" s="1"/>
  <c r="G64" i="1" s="1"/>
  <c r="G57" i="1"/>
  <c r="G58" i="1" s="1"/>
  <c r="G59" i="1" s="1"/>
  <c r="E57" i="1"/>
  <c r="E53" i="1" l="1"/>
  <c r="E54" i="1" s="1"/>
  <c r="E61" i="1"/>
  <c r="G61" i="1" s="1"/>
  <c r="G26" i="1" s="1"/>
  <c r="G29" i="1" s="1"/>
  <c r="E63" i="1"/>
  <c r="E64" i="1" s="1"/>
  <c r="E56" i="1"/>
  <c r="G56" i="1" s="1"/>
  <c r="E58" i="1"/>
  <c r="E59" i="1" s="1"/>
  <c r="G33" i="1" l="1"/>
  <c r="G67" i="1"/>
  <c r="E68" i="1" l="1"/>
  <c r="G68" i="1" s="1"/>
  <c r="G27" i="1"/>
  <c r="G65" i="1"/>
  <c r="E66" i="1" s="1"/>
  <c r="G66" i="1" l="1"/>
  <c r="E71" i="1"/>
  <c r="E78" i="1" s="1"/>
  <c r="E70" i="1"/>
  <c r="G70" i="1" s="1"/>
  <c r="E72" i="1" l="1"/>
  <c r="G71" i="1"/>
  <c r="G72" i="1" l="1"/>
  <c r="E73" i="1"/>
  <c r="G78" i="1"/>
  <c r="E79" i="1"/>
  <c r="G79" i="1" s="1"/>
  <c r="E80" i="1" l="1"/>
  <c r="E84" i="1"/>
  <c r="G84" i="1" s="1"/>
  <c r="E74" i="1"/>
  <c r="G73" i="1"/>
  <c r="E81" i="1" l="1"/>
  <c r="G80" i="1"/>
  <c r="E75" i="1"/>
  <c r="E76" i="1" s="1"/>
  <c r="E77" i="1" s="1"/>
  <c r="G74" i="1"/>
  <c r="E89" i="1"/>
  <c r="G89" i="1" s="1"/>
  <c r="E85" i="1"/>
  <c r="G85" i="1" l="1"/>
  <c r="E86" i="1"/>
  <c r="E94" i="1"/>
  <c r="G94" i="1" s="1"/>
  <c r="E90" i="1"/>
  <c r="G81" i="1"/>
  <c r="E82" i="1"/>
  <c r="G86" i="1" l="1"/>
  <c r="E87" i="1"/>
  <c r="E83" i="1"/>
  <c r="G83" i="1" s="1"/>
  <c r="G82" i="1"/>
  <c r="G90" i="1"/>
  <c r="E91" i="1"/>
  <c r="E95" i="1"/>
  <c r="E99" i="1"/>
  <c r="G99" i="1" s="1"/>
  <c r="E100" i="1" l="1"/>
  <c r="E104" i="1"/>
  <c r="G104" i="1" s="1"/>
  <c r="G95" i="1"/>
  <c r="E96" i="1"/>
  <c r="E92" i="1"/>
  <c r="G91" i="1"/>
  <c r="G87" i="1"/>
  <c r="E88" i="1"/>
  <c r="G88" i="1" s="1"/>
  <c r="E97" i="1" l="1"/>
  <c r="G96" i="1"/>
  <c r="G92" i="1"/>
  <c r="E93" i="1"/>
  <c r="G93" i="1" s="1"/>
  <c r="E105" i="1"/>
  <c r="E109" i="1"/>
  <c r="G109" i="1" s="1"/>
  <c r="G100" i="1"/>
  <c r="E101" i="1"/>
  <c r="E110" i="1" l="1"/>
  <c r="G101" i="1"/>
  <c r="E102" i="1"/>
  <c r="E106" i="1"/>
  <c r="G105" i="1"/>
  <c r="G97" i="1"/>
  <c r="E98" i="1"/>
  <c r="G98" i="1" s="1"/>
  <c r="E107" i="1" l="1"/>
  <c r="G106" i="1"/>
  <c r="G102" i="1"/>
  <c r="E103" i="1"/>
  <c r="G103" i="1" s="1"/>
  <c r="E111" i="1"/>
  <c r="G110" i="1"/>
  <c r="G111" i="1" l="1"/>
  <c r="E112" i="1"/>
  <c r="E108" i="1"/>
  <c r="G108" i="1" s="1"/>
  <c r="G107" i="1"/>
  <c r="E113" i="1" l="1"/>
  <c r="G113" i="1" s="1"/>
  <c r="G112" i="1"/>
  <c r="G75" i="1" l="1"/>
  <c r="G76" i="1" s="1"/>
  <c r="G77" i="1" s="1"/>
  <c r="E163" i="1"/>
  <c r="E170" i="1" s="1"/>
  <c r="E162" i="1"/>
  <c r="G162" i="1" s="1"/>
  <c r="E164" i="1" l="1"/>
  <c r="G164" i="1" s="1"/>
  <c r="G170" i="1"/>
  <c r="G163" i="1"/>
  <c r="E167" i="1"/>
  <c r="E168" i="1"/>
  <c r="E169" i="1"/>
  <c r="E165" i="1" l="1"/>
  <c r="E166" i="1" s="1"/>
  <c r="G166" i="1" s="1"/>
  <c r="E171" i="1"/>
  <c r="G171" i="1" s="1"/>
  <c r="G165" i="1" l="1"/>
  <c r="E172" i="1"/>
  <c r="G172" i="1" l="1"/>
  <c r="E173" i="1"/>
  <c r="E174" i="1" l="1"/>
  <c r="G173" i="1"/>
  <c r="E175" i="1" l="1"/>
  <c r="G175" i="1" s="1"/>
  <c r="G168" i="1" s="1"/>
  <c r="G169" i="1" s="1"/>
  <c r="G174" i="1"/>
</calcChain>
</file>

<file path=xl/sharedStrings.xml><?xml version="1.0" encoding="utf-8"?>
<sst xmlns="http://schemas.openxmlformats.org/spreadsheetml/2006/main" count="4128" uniqueCount="2009">
  <si>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</si>
  <si>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</si>
  <si>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</si>
  <si>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</si>
  <si>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</si>
  <si>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</si>
  <si>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</si>
  <si>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</si>
  <si>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</si>
  <si>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</si>
  <si>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</si>
  <si>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</si>
  <si>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</si>
  <si>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</si>
  <si>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</si>
  <si>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</si>
  <si>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</si>
  <si>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</si>
  <si>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</si>
  <si>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</si>
  <si>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</si>
  <si>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</si>
  <si>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</si>
  <si>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</si>
  <si>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</si>
  <si>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</si>
  <si>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</si>
  <si>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B</t>
  </si>
  <si>
    <t>C</t>
  </si>
  <si>
    <t>cover_image</t>
  </si>
  <si>
    <t>line1</t>
  </si>
  <si>
    <t>urban_header</t>
  </si>
  <si>
    <t>access_profile</t>
  </si>
  <si>
    <t>access_profile_text</t>
  </si>
  <si>
    <t>walkability_header</t>
  </si>
  <si>
    <t>all_cities_walkability</t>
  </si>
  <si>
    <t>population_header</t>
  </si>
  <si>
    <t>local_nh_population_density</t>
  </si>
  <si>
    <t>presence_text</t>
  </si>
  <si>
    <t>quality_text</t>
  </si>
  <si>
    <t>global_comparison_header</t>
  </si>
  <si>
    <t>28% (7/25)</t>
  </si>
  <si>
    <t xml:space="preserve">64% (16/25) </t>
  </si>
  <si>
    <t xml:space="preserve">92% (23/25) </t>
  </si>
  <si>
    <t xml:space="preserve">16% (4/25) </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</si>
  <si>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</si>
  <si>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</si>
  <si>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</si>
  <si>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</si>
  <si>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</si>
  <si>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</si>
  <si>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</si>
  <si>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</si>
  <si>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</si>
  <si>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</si>
  <si>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</si>
  <si>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</si>
  <si>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</si>
  <si>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</si>
  <si>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</si>
  <si>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</si>
  <si>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</si>
  <si>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Measurable target</t>
  </si>
  <si>
    <t>Policy identified</t>
  </si>
  <si>
    <t>table_hline_mid</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</si>
  <si>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</si>
  <si>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</si>
  <si>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</si>
  <si>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</si>
  <si>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</si>
  <si>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</si>
  <si>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</si>
  <si>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</si>
  <si>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</si>
  <si>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</si>
  <si>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</si>
  <si>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</si>
  <si>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</si>
  <si>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</si>
  <si>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</si>
  <si>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</si>
  <si>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</si>
  <si>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</si>
  <si>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</si>
  <si>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</si>
  <si>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</si>
  <si>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</si>
  <si>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</si>
  <si>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</si>
  <si>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</si>
  <si>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</si>
  <si>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</si>
  <si>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</si>
  <si>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</si>
  <si>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</si>
  <si>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</si>
  <si>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</si>
  <si>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</si>
  <si>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</si>
  <si>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</si>
  <si>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</si>
  <si>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</si>
  <si>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</si>
  <si>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</si>
  <si>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</si>
  <si>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</si>
  <si>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</si>
  <si>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</si>
  <si>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</si>
  <si>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</si>
  <si>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</si>
  <si>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</si>
  <si>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</si>
  <si>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</si>
  <si>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</si>
  <si>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</si>
  <si>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</si>
  <si>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</si>
  <si>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</si>
  <si>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</si>
  <si>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</si>
  <si>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</si>
  <si>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</si>
  <si>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</si>
  <si>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</si>
  <si>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</si>
  <si>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</si>
  <si>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</si>
  <si>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</si>
  <si>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</si>
  <si>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</si>
  <si>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</si>
  <si>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pos_description</t>
  </si>
  <si>
    <t>68% (17/25)</t>
  </si>
  <si>
    <t>pct_access_500m_pt.jpg</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</si>
  <si>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</si>
  <si>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</si>
  <si>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</si>
  <si>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</si>
  <si>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</si>
  <si>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</si>
  <si>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</si>
  <si>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</si>
  <si>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</si>
  <si>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</si>
  <si>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</si>
  <si>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</si>
  <si>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</si>
  <si>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</si>
  <si>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</si>
  <si>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</si>
  <si>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</si>
  <si>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</si>
  <si>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</si>
  <si>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</si>
  <si>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</si>
  <si>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</si>
  <si>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</si>
  <si>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</si>
  <si>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</si>
  <si>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</si>
  <si>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</si>
  <si>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</si>
  <si>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</si>
  <si>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</si>
  <si>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Neighbourhood population density (per km²)</t>
  </si>
  <si>
    <t>Neighbourhood intersection density (per km²)</t>
  </si>
  <si>
    <t>Population % with access within 500m to...</t>
  </si>
  <si>
    <t>Thai</t>
  </si>
  <si>
    <t>Install</t>
  </si>
  <si>
    <t>no</t>
  </si>
  <si>
    <t>yes</t>
  </si>
  <si>
    <t>Global Healthy &amp; Sustainable City-Indicators Collaboration</t>
  </si>
  <si>
    <t>cover_logo</t>
  </si>
  <si>
    <t>City planning requirements</t>
  </si>
  <si>
    <t>Specific standard or aim</t>
  </si>
  <si>
    <t>Consistent with health evidence</t>
  </si>
  <si>
    <t>Employment distribution requirements</t>
  </si>
  <si>
    <t>Melbourne</t>
  </si>
  <si>
    <t>city_text</t>
  </si>
  <si>
    <t>Bangkok</t>
  </si>
  <si>
    <t>Mexico City</t>
  </si>
  <si>
    <t>series_intro</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</si>
  <si>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</si>
  <si>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</si>
  <si>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</si>
  <si>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</si>
  <si>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</si>
  <si>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</si>
  <si>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</si>
  <si>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</si>
  <si>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</si>
  <si>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</si>
  <si>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</si>
  <si>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</si>
  <si>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</si>
  <si>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</si>
  <si>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</si>
  <si>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</si>
  <si>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</si>
  <si>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</si>
  <si>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</si>
  <si>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</si>
  <si>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</si>
  <si>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</si>
  <si>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</si>
  <si>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</si>
  <si>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</si>
  <si>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</si>
  <si>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custom</t>
  </si>
  <si>
    <t>25 city comparison</t>
  </si>
  <si>
    <t>presence_description</t>
  </si>
  <si>
    <t>quality_description</t>
  </si>
  <si>
    <t>upper_income</t>
  </si>
  <si>
    <t>middle_income</t>
  </si>
  <si>
    <t xml:space="preserve">44% (11/25) </t>
  </si>
  <si>
    <t>Middle
/6</t>
  </si>
  <si>
    <t>Policy quality rating for specific, measurable policies aligned with consensus evidence on healthy cities</t>
  </si>
  <si>
    <t>Vietnamese</t>
  </si>
  <si>
    <t>Tamil</t>
  </si>
  <si>
    <t>Māori</t>
  </si>
  <si>
    <t>German</t>
  </si>
  <si>
    <t>Dutch</t>
  </si>
  <si>
    <t>Danish</t>
  </si>
  <si>
    <t>Czech</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</si>
  <si>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</si>
  <si>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</si>
  <si>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</si>
  <si>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</si>
  <si>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</si>
  <si>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</si>
  <si>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</si>
  <si>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</si>
  <si>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</si>
  <si>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</si>
  <si>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</si>
  <si>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</si>
  <si>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</si>
  <si>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</si>
  <si>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</si>
  <si>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</si>
  <si>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</si>
  <si>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</si>
  <si>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</si>
  <si>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</si>
  <si>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Stort offentligt åbent rum</t>
  </si>
  <si>
    <t>Stop for offentlig transport</t>
  </si>
  <si>
    <t>Lav</t>
  </si>
  <si>
    <t>Høj</t>
  </si>
  <si>
    <t>Specifik standard eller mål</t>
  </si>
  <si>
    <t>Convenience store</t>
  </si>
  <si>
    <t>series_interpretation</t>
  </si>
  <si>
    <t>city_box</t>
  </si>
  <si>
    <t>executive_summary</t>
  </si>
  <si>
    <t>Cualquier espacio público abierto</t>
  </si>
  <si>
    <t>Parada de transporte público</t>
  </si>
  <si>
    <t>Transporte público con servicio regular</t>
  </si>
  <si>
    <t>Transporte público con servicio regular (no evaluado)</t>
  </si>
  <si>
    <t>Bajo</t>
  </si>
  <si>
    <t>Promedio</t>
  </si>
  <si>
    <t>Alto</t>
  </si>
  <si>
    <t>Políticas identificadas</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</si>
  <si>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</si>
  <si>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</si>
  <si>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</si>
  <si>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</si>
  <si>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Objetivo medible</t>
  </si>
  <si>
    <t>Consistente con la evidencia de salud</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</si>
  <si>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</si>
  <si>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</si>
  <si>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</si>
  <si>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</si>
  <si>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</si>
  <si>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</si>
  <si>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Requisitos de distribución del empleo</t>
  </si>
  <si>
    <t>Requisitos mínimos para el acceso al transporte público</t>
  </si>
  <si>
    <t>Objetivos para el uso del transporte público</t>
  </si>
  <si>
    <t>Mercado de alimentos</t>
  </si>
  <si>
    <t>Loja de conveniência</t>
  </si>
  <si>
    <t>Qualquer espaço público aberto</t>
  </si>
  <si>
    <t>Grande espaço público aberto</t>
  </si>
  <si>
    <t>Transporte público com serviço regular</t>
  </si>
  <si>
    <t>Transporte público com serviço regular (não avaliado)</t>
  </si>
  <si>
    <t>Baixo</t>
  </si>
  <si>
    <t>Média</t>
  </si>
  <si>
    <t>Requisitos de planejamento da cidade</t>
  </si>
  <si>
    <t>Ações específicas voltadas à saúde na política urbana metropolitana</t>
  </si>
  <si>
    <t>Ações específicas voltadas à saúde na política de transporte metropolitano</t>
  </si>
  <si>
    <t>Informações sobre os gastos do governo com infraestrutura para diferentes modos de transporte</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</si>
  <si>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</si>
  <si>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</si>
  <si>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</si>
  <si>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</si>
  <si>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</si>
  <si>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</si>
  <si>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Requisitos de distribuição de emprego</t>
  </si>
  <si>
    <t>Requisitos mínimos para acesso ao transporte público</t>
  </si>
  <si>
    <t>Metas para o uso do transporte público</t>
  </si>
  <si>
    <t>Mercado alimentar</t>
  </si>
  <si>
    <t>Paragem de transportes públicos</t>
  </si>
  <si>
    <t>Transportes públicos com serviço regular</t>
  </si>
  <si>
    <t>Transportes públicos com serviço regular (não avaliado)</t>
  </si>
  <si>
    <t>Colaboração Global Saudável &amp; Sustentável De Indicadores urbanos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</si>
  <si>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</si>
  <si>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</si>
  <si>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</si>
  <si>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</si>
  <si>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</si>
  <si>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</si>
  <si>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</si>
  <si>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</si>
  <si>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Provisão de infraestruturas pedonais</t>
  </si>
  <si>
    <t>Provisão de infraestruturas cicláveis</t>
  </si>
  <si>
    <t>Requisitos mínimos para o acesso aos transportes públicos</t>
  </si>
  <si>
    <t>Metas para a utilização dos transportes públicos</t>
  </si>
  <si>
    <t>Requisitos mínimos para acesso público a espaços abertos</t>
  </si>
  <si>
    <t>ตลาดอาหาร</t>
  </si>
  <si>
    <t>ร้านสะดวกซื้อ</t>
  </si>
  <si>
    <t>พื้นที่เปิดโล่งสาธารณะขนาดใหญ่</t>
  </si>
  <si>
    <t>เฉลี่ย</t>
  </si>
  <si>
    <t>สูง</t>
  </si>
  <si>
    <t>นโยบายที่ระบุ</t>
  </si>
  <si>
    <t>ความร่วมมือด้านตัวชี้วัดเมืองที่ดีต่อสุขภาพและยั่งยืนระดับโลก</t>
  </si>
  <si>
    <t>เป้าหมายที่วัดได้</t>
  </si>
  <si>
    <t>เป้าหมายการมีส่วนร่วมในการเดิน</t>
  </si>
  <si>
    <t>Chinese - Traditional</t>
  </si>
  <si>
    <t>便利商店</t>
  </si>
  <si>
    <t>任何公共開放空間</t>
  </si>
  <si>
    <t>大型公共開放空間</t>
  </si>
  <si>
    <t>提供定期服務的公共交通</t>
  </si>
  <si>
    <t>低</t>
  </si>
  <si>
    <t>高</t>
  </si>
  <si>
    <t>具體標準或目標</t>
  </si>
  <si>
    <t>可衡量的目標</t>
  </si>
  <si>
    <t>Resumé</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</si>
  <si>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</si>
  <si>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</si>
  <si>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</si>
  <si>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default</t>
  </si>
  <si>
    <t>Ciudad de México</t>
  </si>
  <si>
    <t>title_series_line1</t>
  </si>
  <si>
    <t>title_series_line2</t>
  </si>
  <si>
    <t>language</t>
  </si>
  <si>
    <t>Dansk</t>
  </si>
  <si>
    <t>Português - Brasil</t>
  </si>
  <si>
    <t>Português - Portugal</t>
  </si>
  <si>
    <t>ภาษาไทย</t>
  </si>
  <si>
    <t>São Paulo</t>
  </si>
  <si>
    <t>Lisboa</t>
  </si>
  <si>
    <t>香港</t>
  </si>
  <si>
    <t>Hà Nội</t>
  </si>
  <si>
    <t>Chợ thực phẩm</t>
  </si>
  <si>
    <t>Cửa hàng tiện lợi</t>
  </si>
  <si>
    <t>Bất kỳ không gian mở công cộng nào</t>
  </si>
  <si>
    <t>Không gian mở công cộng rộng lớn</t>
  </si>
  <si>
    <t>Thấp</t>
  </si>
  <si>
    <t>Trung bình</t>
  </si>
  <si>
    <t>Cao</t>
  </si>
  <si>
    <t>Chính sách được xác định</t>
  </si>
  <si>
    <t>Tiêu chuẩn hoặc mục tiêu cụ thể</t>
  </si>
  <si>
    <t>Mục tiêu có thể đo lường được</t>
  </si>
  <si>
    <t>Cung cấp cơ sở hạ tầng cho người đi bộ</t>
  </si>
  <si>
    <t>உலகளாவிய ஆரோக்கியமான மற்றும் நிலையான நகர-குறிகாட்டிகள் ஒத்துழைப்பு</t>
  </si>
  <si>
    <t>சென்னை</t>
  </si>
  <si>
    <t>உணவு சந்தை</t>
  </si>
  <si>
    <t>பெரிய பொது திறந்த வெளி</t>
  </si>
  <si>
    <t>பொது போக்குவரத்து நிறுத்தம்</t>
  </si>
  <si>
    <t>வழக்கமான சேவையுடன் கூடிய பொதுப் போக்குவரத்து</t>
  </si>
  <si>
    <t>தாழ்வானது</t>
  </si>
  <si>
    <t>நிரலளவு</t>
  </si>
  <si>
    <t>உயரிடம்</t>
  </si>
  <si>
    <t>நகர திட்டமிடல் தேவைகள்</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</si>
  <si>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</si>
  <si>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</si>
  <si>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</si>
  <si>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</si>
  <si>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</si>
  <si>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குறிப்பிட்ட தரநிலை அல்லது நோக்கம்</t>
  </si>
  <si>
    <t>அளவிடக்கூடிய இலக்கு</t>
  </si>
  <si>
    <t>தெரு இணைப்பு தேவைகள்</t>
  </si>
  <si>
    <t>சைக்கிள் ஓட்டுதல் உள்கட்டமைப்பு வசதிகள்</t>
  </si>
  <si>
    <t>நடைபயிற்சி பங்கேற்பு இலக்குகள்</t>
  </si>
  <si>
    <t>சைக்கிள் ஓட்டுதல் பங்கேற்பு இலக்குகள்</t>
  </si>
  <si>
    <t>வேலைவாய்ப்பு விநியோகதேவைகள்</t>
  </si>
  <si>
    <t>பொது போக்குவரத்து அணுகலுக்கான குறைந்தபட்ச தேவைகள்</t>
  </si>
  <si>
    <t>பொதுப் போக்குவரத்து பயன்பாட்டிற்கான இலக்குகள்</t>
  </si>
  <si>
    <t>பொது திறந்த வெளி அணுகலுக்கான குறைந்தபட்ச தேவைகள்</t>
  </si>
  <si>
    <t>இந்த வேலை ஒரு கிரியேட்டிவ் காமன்ஸ் கீழ் உரிமம்-அல்லாத வணிக 4.0 சர்வதேச உரிமம்.</t>
  </si>
  <si>
    <t>Catalan</t>
  </si>
  <si>
    <t>València</t>
  </si>
  <si>
    <t>Mercat alimentari</t>
  </si>
  <si>
    <t>Qualsevol espai públic obert</t>
  </si>
  <si>
    <t>Gran espai públic obert</t>
  </si>
  <si>
    <t>Parada de transport públic</t>
  </si>
  <si>
    <t>Transport públic amb servei regular</t>
  </si>
  <si>
    <t>Transport públic amb servei regular (no avaluat)</t>
  </si>
  <si>
    <t>Mitjana</t>
  </si>
  <si>
    <t>Polítiques identificades</t>
  </si>
  <si>
    <t>Informació sobre la despesa pública en infraestructures per a diferents modes de transport</t>
  </si>
  <si>
    <t>Polítiques de contaminació atmosfèrica relacionades amb la planificació del transport</t>
  </si>
  <si>
    <t>Objectiu mesurable</t>
  </si>
  <si>
    <t>Requisits de densitat d'habitatge</t>
  </si>
  <si>
    <t>Restriccions d'aparcament per desincentivar l'ús del cotxe</t>
  </si>
  <si>
    <t>Dotació d'infraestructures per a vianants</t>
  </si>
  <si>
    <t>Objectius per a l'ús del transport públic</t>
  </si>
  <si>
    <t>noto_sans_hk</t>
  </si>
  <si>
    <t>Köln</t>
  </si>
  <si>
    <t xml:space="preserve">Colaboración global de indicadores de ciudades saludables y sostenibles </t>
  </si>
  <si>
    <t>Mercado</t>
  </si>
  <si>
    <t>Tienda de Conveniencia</t>
  </si>
  <si>
    <t>Espacio público abierto grande</t>
  </si>
  <si>
    <t>Caminabilidad del barrio en relación con las 25 ciudades</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</si>
  <si>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</si>
  <si>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</si>
  <si>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</si>
  <si>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Medio
/6</t>
  </si>
  <si>
    <t>Alto
/19</t>
  </si>
  <si>
    <t>Acciones específicas en la política urbana metropolitana centradas en la salud</t>
  </si>
  <si>
    <t>Acciones específicas en la política de transporte metropolitano centradas en la salud</t>
  </si>
  <si>
    <t>Norma u objetivo específico</t>
  </si>
  <si>
    <t>Requisitos de densidad de viviendas</t>
  </si>
  <si>
    <t>Requisitos mínimos para el acceso al espacio público al aire libre</t>
  </si>
  <si>
    <t>% de población con acceso a transporte público</t>
  </si>
  <si>
    <t>% population with access to public transport</t>
  </si>
  <si>
    <t>% de población con acceso al transporte público</t>
  </si>
  <si>
    <t>% de población a 500m, o menos, de transporte público cuya
frecuencia promedio entre semana es de 20 minutos o menos</t>
  </si>
  <si>
    <t>{city} நடைப்பயணக் கொள்கை</t>
  </si>
  <si>
    <t>{city} பொது போக்குவரத்து கொள்கை</t>
  </si>
  <si>
    <t>{city} பொது திறந்த வெளி கொள்கை</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</si>
  <si>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</si>
  <si>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</si>
  <si>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</si>
  <si>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</si>
  <si>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</si>
  <si>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</si>
  <si>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</si>
  <si>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</si>
  <si>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</si>
  <si>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Gent</t>
  </si>
  <si>
    <t>pr. km²</t>
  </si>
  <si>
    <t>Bericht über gesunde und nachhaltige Stadtindikatoren:</t>
  </si>
  <si>
    <t>Lebensmittelmarkt</t>
  </si>
  <si>
    <t>Jeder öffentliche Freiraum</t>
  </si>
  <si>
    <t>Großer öffentlicher Freiraum</t>
  </si>
  <si>
    <t>Öffentliche Verkehrsmittel mit Linienverkehr</t>
  </si>
  <si>
    <t>Öffentliche Verkehrsmittel mit Linienverkehr (nicht evaluiert)</t>
  </si>
  <si>
    <t>Niedrig</t>
  </si>
  <si>
    <t>Durchschnitt</t>
  </si>
  <si>
    <t>Hoch</t>
  </si>
  <si>
    <t>% der Bevölkerung mit Zugang zu öffentlichen Verkehrsmitteln</t>
  </si>
  <si>
    <t>Identifizierte Richtlinien</t>
  </si>
  <si>
    <t>pro km²</t>
  </si>
  <si>
    <t>Bevölkerungsdichte in der Nachbarschaft</t>
  </si>
  <si>
    <t>Spezifische gesundheitsorientierte Maßnahmen in der städtischen Verkehrspolitik</t>
  </si>
  <si>
    <t>Richtlinie identifiziert</t>
  </si>
  <si>
    <t>Spezifische Norm oder Zielsetzung</t>
  </si>
  <si>
    <t>Messbares Ziel</t>
  </si>
  <si>
    <t>Anforderungen an die Straßenkonnektivität</t>
  </si>
  <si>
    <t>Bereitstellung von Fußgängerinfrastruktur</t>
  </si>
  <si>
    <t>Bereitstellung von Fahrradinfrastruktur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</si>
  <si>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</si>
  <si>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</si>
  <si>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</si>
  <si>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</si>
  <si>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</si>
  <si>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Dieses Werk ist lizenziert unter einer Creative Commons Attribution-NonCommercial 4.0 International License.</t>
  </si>
  <si>
    <t>Informe de Indicadores de Ciudades Saludables y Sostenibles:</t>
  </si>
  <si>
    <t>Comparaciones con 25 ciudades a nivel internacional</t>
  </si>
  <si>
    <t>por km²</t>
  </si>
  <si>
    <t>Relatório de Indicadores urbanos saudáveis e sustentáveis:</t>
  </si>
  <si>
    <t>Densidade populacional do bairro</t>
  </si>
  <si>
    <t>Comparações com 25 cidades a nível internacional</t>
  </si>
  <si>
    <t>% da população com acesso aos transportes públicos</t>
  </si>
  <si>
    <t>Presença política em {city}</t>
  </si>
  <si>
    <t>Qualidade de política em {city}</t>
  </si>
  <si>
    <t>Política de transportes públicos em {city}</t>
  </si>
  <si>
    <t>นโยบายความสามารถในการเดินใน {city}</t>
  </si>
  <si>
    <t>นโยบายพื้นที่เปิดโล่งสาธารณะใน {city}</t>
  </si>
  <si>
    <t>每平方公里</t>
  </si>
  <si>
    <t>鄰里人口密度</t>
  </si>
  <si>
    <t>ஒரு கி.மீ²</t>
  </si>
  <si>
    <t>சுற்றுப்புற மக்கள் தொகை அடர்த்தி</t>
  </si>
  <si>
    <t>trên mỗi km²</t>
  </si>
  <si>
    <t>% de població amb accés al transport públic</t>
  </si>
  <si>
    <t>Presència de polítiques a {city}</t>
  </si>
  <si>
    <t>Qualitat de la política a {city}</t>
  </si>
  <si>
    <t>Nederlands</t>
  </si>
  <si>
    <t>Čeština</t>
  </si>
  <si>
    <t>Specifický standard nebo cíl</t>
  </si>
  <si>
    <t>Měřitelný cíl</t>
  </si>
  <si>
    <t>Toto dílo je licencováno pod Creative Commons Attribution-NonCommercial 4.0 International License.</t>
  </si>
  <si>
    <t>Buurtwinkel</t>
  </si>
  <si>
    <t>Openbaar vervoer met regelmatige dienst</t>
  </si>
  <si>
    <t>Openbaar vervoer met regelmatige dienst (niet geëvalueerd)</t>
  </si>
  <si>
    <t>Laag</t>
  </si>
  <si>
    <t>Gemiddeld</t>
  </si>
  <si>
    <t>Hoog</t>
  </si>
  <si>
    <t>Bevolkingsdichtheid buurt</t>
  </si>
  <si>
    <t>Stedenbouwkundige vereisten</t>
  </si>
  <si>
    <t>Beleid geïdentificeerd</t>
  </si>
  <si>
    <t>Specifieke norm of doel</t>
  </si>
  <si>
    <t>Meetbaar doel</t>
  </si>
  <si>
    <t>Parkeerbeperkingen om autogebruik te ontmoedigen</t>
  </si>
  <si>
    <t>Beleidsaanwezigheid in {city}</t>
  </si>
  <si>
    <t>Beleidskwaliteit in {city}</t>
  </si>
  <si>
    <t>Openbaar vervoersbeleid in {city}</t>
  </si>
  <si>
    <t>Política de caminabilidad en {city}</t>
  </si>
  <si>
    <t>Política de transporte público en {city}</t>
  </si>
  <si>
    <t>Política de espacios públicos abiertos en {city}</t>
  </si>
  <si>
    <t>Presencia de políticas en {city}</t>
  </si>
  <si>
    <t>Calidad de la política en {city}</t>
  </si>
  <si>
    <t>{city} இல் கொள்கை இருப்பு</t>
  </si>
  <si>
    <t>{city} கொள்கைதரம்</t>
  </si>
  <si>
    <t>Resumen</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</si>
  <si>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</si>
  <si>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</si>
  <si>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</si>
  <si>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</si>
  <si>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</si>
  <si>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</si>
  <si>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</si>
  <si>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</si>
  <si>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</si>
  <si>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</si>
  <si>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</si>
  <si>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</si>
  <si>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</si>
  <si>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</si>
  <si>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</si>
  <si>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</si>
  <si>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</si>
  <si>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</si>
  <si>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</si>
  <si>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</si>
  <si>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</si>
  <si>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</si>
  <si>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</si>
  <si>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</si>
  <si>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</si>
  <si>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</si>
  <si>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</si>
  <si>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</si>
  <si>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</si>
  <si>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</si>
  <si>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</si>
  <si>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</si>
  <si>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</si>
  <si>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</si>
  <si>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</si>
  <si>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</si>
  <si>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</si>
  <si>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</si>
  <si>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</si>
  <si>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</si>
  <si>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</si>
  <si>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</si>
  <si>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</si>
  <si>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</si>
  <si>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</si>
  <si>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</si>
  <si>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</si>
  <si>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</si>
  <si>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</si>
  <si>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</si>
  <si>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</si>
  <si>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</si>
  <si>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</si>
  <si>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</si>
  <si>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(below) Percentage of population with access to amenities within 500 metres (m) in {city}, {country}.</t>
  </si>
  <si>
    <t>Walkability in {city}</t>
  </si>
  <si>
    <t>Median score for 25 cities internationally</t>
  </si>
  <si>
    <t>Spanish - Spain</t>
  </si>
  <si>
    <t>Spanish - Mexico</t>
  </si>
  <si>
    <t>China</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</si>
  <si>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</si>
  <si>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fonts/dejavu-fonts-ttf-2.37/ttf/DejaVuSansCondensed.ttf</t>
  </si>
  <si>
    <t>Urban design and transport policies supporting health and sustainability</t>
  </si>
  <si>
    <t>Requirements for public transport access to employment and services</t>
  </si>
  <si>
    <t>Mean 1000 m neighbourhood population per km²</t>
  </si>
  <si>
    <t>Mean 1000 m neighbourhood street intersections per km²</t>
  </si>
  <si>
    <t>mask_hero_2</t>
  </si>
  <si>
    <t>walkability_above_median_pct</t>
  </si>
  <si>
    <t>optimal_range - Mean 1000 m neighbourhood population per km²</t>
  </si>
  <si>
    <t>optimal_range - Mean 1000 m neighbourhood street intersections per km²</t>
  </si>
  <si>
    <t>(a sota) Percentatge de població amb accés a serveis a menys de 500 metres (m) a {city}, {country}.</t>
  </si>
  <si>
    <t>Caminabilitat a {city}</t>
  </si>
  <si>
    <t>Resum</t>
  </si>
  <si>
    <t>總結</t>
  </si>
  <si>
    <t>Samenvatting</t>
  </si>
  <si>
    <t>Anforderungen an den Zugang öffentlicher Verkehrsmittel zu Beschäftigung und Dienstleistungen</t>
  </si>
  <si>
    <t>Zusammenfassung</t>
  </si>
  <si>
    <t>Requisitos para el acceso del transporte público al empleo y a los servicios</t>
  </si>
  <si>
    <t>Mediana de las 25 ciudades a nivel internacional</t>
  </si>
  <si>
    <t>Caminabilidad en {city}</t>
  </si>
  <si>
    <t>Requisitos para o acesso do transporte público ao emprego e serviços</t>
  </si>
  <si>
    <t>Resumo</t>
  </si>
  <si>
    <t>Por favor, forneça uma foto de "imagem de herói" de alta resolução mostrando um convívio, um espaço público ambulante e urbano para esta cidade, idealmente em formato .jpg com dimensões na proporção de 1:1 (por exemplo, 1000px por 1000px)</t>
  </si>
  <si>
    <t>Requisitos para o acesso dos transportes públicos ao emprego e aos serviços</t>
  </si>
  <si>
    <t>சர்வதேச அளவில் 25 நகரங்களுக்கான சராசரி மதிப்பெண்</t>
  </si>
  <si>
    <t>இந்த நகரத்திற்கான ஒரு குவி, நடக்கக்கூடிய நகர ஸ்டீட் அல்லது பொது இடத்தைக் காட்டும் உயர் தெளிவுத்திறன் 'ஹீரோ படம்' புகைப்படத்தை வழங்கவும், வெறுமனே 21:10 (எ.கா. 2100ppஸ் மூலம் 1000ppஸ்) விகிதத்தில் பரிமாணங்களுடன் .jpg வடிவத்தில்.</t>
  </si>
  <si>
    <t>இந்த நகரத்திற்கான ஒரு குவி, நடக்கக்கூடிய நகர ஸ்டீட் அல்லது பொது இடத்தைக் காட்டும் உயர் தெளிவுத்திறன் 'ஹீரோ படம்' புகைப்படத்தை வழங்கவும், வெறுமனே 1:1 (எ.கா. 1000ppஸ் மூலம் 1000ppஸ்) என்ற விகிதத்தில் பரிமாணங்களுடன் .jpg வடிவத்தில்.</t>
  </si>
  <si>
    <t>சுருக்கம்</t>
  </si>
  <si>
    <t>% dân số được tiếp cận với phương tiện giao thông công cộng</t>
  </si>
  <si>
    <t>Điểm trung bình của 25 thành phố quốc tế</t>
  </si>
  <si>
    <t>Chất lượng chính sách tại {city}</t>
  </si>
  <si>
    <t>Chính sách giao thông công cộng tại {city}</t>
  </si>
  <si>
    <t>Tóm tắt</t>
  </si>
  <si>
    <t>Ākarana</t>
  </si>
  <si>
    <t>Aotearoa</t>
  </si>
  <si>
    <t>% te iwi whānui i roto i te 500m o te kawenga tūmatanui me te 20 meneti, te auautanga wawaenga pai ake rānei o te wiki</t>
  </si>
  <si>
    <t xml:space="preserve">% te iwi whānui i roto i te 500m o te horahanga mokowā tuwhera tūmatanui 1.5 heketea, nui ake rānei </t>
  </si>
  <si>
    <t xml:space="preserve">% de población a 500m, o menos, de espacios públicos
abierto de 1.5 hectáreas o más </t>
  </si>
  <si>
    <t>Māori (Auto-translation)</t>
  </si>
  <si>
    <t>Pūrongo Tūtohu Hauora, Mārō hoki:</t>
  </si>
  <si>
    <t>Ngā whakataurite me ngā tāone e 25 i te ao whānui</t>
  </si>
  <si>
    <t>Hauora Huri noa &amp; ngā Tūtohu-ā-Taone Mārō</t>
  </si>
  <si>
    <t>Pātaka ōrite</t>
  </si>
  <si>
    <t>Ngā mokowā tuwhera tūmatanui</t>
  </si>
  <si>
    <t>Mokowā tuwhera tūmatanui nui</t>
  </si>
  <si>
    <t>Tūnga waka tūmatanui</t>
  </si>
  <si>
    <t>Te kawenga tūmatanui me te ratonga auau</t>
  </si>
  <si>
    <t>Te kawenga tūmatanui me te ratonga auau (kāore i arotakea)</t>
  </si>
  <si>
    <t>Te haerenga paetata e pātahi ana ki ngā tāone e 25</t>
  </si>
  <si>
    <t>Iti</t>
  </si>
  <si>
    <t>Wawaenga</t>
  </si>
  <si>
    <t>Tiketike</t>
  </si>
  <si>
    <t>% te iwi whānui me te uru ki te kawenga tūmatanui</t>
  </si>
  <si>
    <t>Ngā kaupapahere i tāutua</t>
  </si>
  <si>
    <t>ia km²</t>
  </si>
  <si>
    <t>Kiato o te iwi whānui paetata</t>
  </si>
  <si>
    <t>Kiato whakawhitinga tiriti paetata</t>
  </si>
  <si>
    <t>Tapeke pāpāho mō ngā tāone e 25 i te ao whānui</t>
  </si>
  <si>
    <t>Homai koa tētahi whakaahua taumira tiketike 'hero atahanga' e whakaatu ana i tētahi mokowā ā-taone, mokowā tūmatanui rānei mō tēnei taone, i roto i te hōputu .jpg me ngā ahu i te ōwehenga o te 21:10 (hei tauira. 2100px mā te 1000px)</t>
  </si>
  <si>
    <t>Homai koa tētahi whakaahua taumira tiketike 'hero atahanga' e whakaatu ana i tētahi mokowā ā-taone, mokowā tūmatanui rānei mō tēnei taone, i roto i te hōputu .jpg me ngā ahu i te ōwehenga o te 1:1 (hei tauira. 1000px mā te 1000px)</t>
  </si>
  <si>
    <t>Ka whakamōhio atu pea ngā whakataurite ki ngā uara waenga mō ngā tāone katoa i roto i tēnei akoranga aowhānui ki ngā huringa e hiahiatia ana mō ngā kaupapahere taone paetata. E whakaatu ana ngā mahere i te tuaritanga o ngā āhuahira hoahoa taone me ngā āhuahira kawenga puta noa i {city}, me te tāutu i ngā wāhi e tino whai hua ana mai i ngā raweketanga hei waihanga i ngā taiao hauora, pūmau hoki.</t>
  </si>
  <si>
    <t>(whakararo) Ōrautanga o te iwi whānui whai āheitanga ki ngā taonga i roto i te 500 mita (m) i {city}, {country}.</t>
  </si>
  <si>
    <t>Haere i roto i {city}</t>
  </si>
  <si>
    <t>Te aroaro o te kaupapahere i {city}</t>
  </si>
  <si>
    <t>Ngā kaupapahere hoahoa taone me ngā kaupapahere kawenga e tautoko ana i te hauora me te toitūtanga</t>
  </si>
  <si>
    <t>Kounga kaupapahere i {city}</t>
  </si>
  <si>
    <t>Whakatauranga kounga kaupapahere mō ngā kaupapahere tauwhāiti, ka taea te whakarārangi ki ngā whakaaturanga whakaaro i runga i ngā tāone hauora</t>
  </si>
  <si>
    <t>Ngā whakaritenga whakarite taone</t>
  </si>
  <si>
    <t>Ngā mahi arotahi hauora tauwhāiti i roto i te kaupapahere taone o metropolitan</t>
  </si>
  <si>
    <t>Ngā mahi arotahi hauora tauwhāiti i roto i te kaupapahere waka metropolitan</t>
  </si>
  <si>
    <t>Ngā whakaritenga Aromatawai Pānga Hauora i roto i te kaupapahere taone/whakawhitinga/ture</t>
  </si>
  <si>
    <t>Mōhiohio mō ngā whakapaunga kāwanatanga mō ngā hanganga mō ngā aratau kawenga rerekē</t>
  </si>
  <si>
    <t>Ngā kaupapahere pokenga hau e pā ana ki te whakaritenga kawenga</t>
  </si>
  <si>
    <t>Ngā kaupapahere poke hau e pā ana ki te whakaritenga whakamahi whenua</t>
  </si>
  <si>
    <t>Mā ngā rohe haere e whakarato wāhi mō ngā āhuatanga hohe, hauora, pūmau hoki mā te nui rawa, engari kāore i te nui rawa te kiato o te iwi whānui hei tautoko i ngā whakarato tika o ngā taonga paetata, tae atu ki ngā ratonga waka tūmatanui. Kei a rātau anō ētahi whakamahinga whenua whāranu me ngā tiriti tūhono pai, hei whakarite i te urunga tōtika me te urunga pai ki ngā ūnga. Ka taea hoki e te hanganga kaiwaewae tino kounga me te whakaiti i ngā waka mā te whakahaere i te tono mō te whakamahinga motokā, ka whakahauhau hoki i te haere mo te waka.</t>
  </si>
  <si>
    <t>Kaupapahere haere i {city}</t>
  </si>
  <si>
    <t>Kaupapahere waka tūmatanui i {city}</t>
  </si>
  <si>
    <t>Kaupapahere mokowā tuwhera tūmatanui i {city}</t>
  </si>
  <si>
    <t>Kua tāutua te kaupapahere</t>
  </si>
  <si>
    <t>Paerewa tauwhāiti, whāinga rānei</t>
  </si>
  <si>
    <t>ūnga ka taea te whakawātea</t>
  </si>
  <si>
    <t>E ōrite ana ki ngā whakaaturanga hauora</t>
  </si>
  <si>
    <t>Ngā whakaritenga kiato whare</t>
  </si>
  <si>
    <t>Ngā whakaritenga tūhonotanga tiriti</t>
  </si>
  <si>
    <t>Ngā rāhuitanga pāka hei whakapōrahi i te whakamahinga o te motokā</t>
  </si>
  <si>
    <t>Te whakarato hanganga a Pedestrian</t>
  </si>
  <si>
    <t>Kei te pai ake te whakarato hanganga</t>
  </si>
  <si>
    <t>E haere ana i ngā ūnga whai wāhitanga</t>
  </si>
  <si>
    <t>Ngā ūnga whai wāhitanga</t>
  </si>
  <si>
    <t>Ko te urunga ngāwari ki te kawenga tūmatanui auau he ārai kī o ngā pūnaha waka hauora, pūmau hoki. Ko te kawenga tūmatanui e tata ana ki te whare me te mahi ka whakanui ake i te tiri aratau o ngā haerenga waka tūmatanui, nā reira ka whakahauhau i te haere ā-waka; tuku āheitanga ki ngā mahi ā-rohe me ngā ratonga; te whakapiki i te hauora, te whanaketanga ohaoha, me te whānuitanga pāpori; me te whakaiti i te pokenga me te kohu waro. E whakahau ana hoki te auautanga o ngā ratonga i te whakamahinga waka tūmatanui, tāpiri atu ki te tatanga atu o ngā pou, ngā tūnga rānei.</t>
  </si>
  <si>
    <t>Ngā whakaritenga mō te urunga kawenga tūmatanui ki te mahi me ngā ratonga</t>
  </si>
  <si>
    <t>Ngā whakaritenga tuari mahi</t>
  </si>
  <si>
    <t>Ngā whakaritenga mōkito mō te urunga kawenga tūmatanui</t>
  </si>
  <si>
    <t>Ngā ūnga mō te whakamahinga kawenga tūmatanui</t>
  </si>
  <si>
    <t>Ko te urunga paetata ki te mokowā tuwhera tūmatanui tino kounga e whakatoko ana i ngā ngohe ā-tinana hākinakina me te hauora hinengaro. Mā te mokowā tuwhera tūmatanui e waihanga i ngā taiao ātaahua, ātaahua hoki, ka āwhina ki te whakamātao i te taone me te pare i te tipua tipua. I te whakapekatanga o ngā tāone e whakarewa ana, e tūwhera ana i te mokowā tuwhera tūmataiti, he tino nui te whakarato mokowā tuwhera tūmatanui mō te hauora o te iwi whānui. Ka taea e te whai mokowā tuwhera tūmatanui i roto i te 400 m o nga kāinga te whakahauhau i te haere. He mea hira hoki te āheitanga ki ngā pāka nui ake.</t>
  </si>
  <si>
    <t>Ngā whakaritenga mōkito mō te urunga mokowā tuwhera tūmatanui</t>
  </si>
  <si>
    <t>Whakarāpopototanga</t>
  </si>
  <si>
    <t>Kua raihanatia tēnei mahi i raro i tētahi Raihana Ao Whānui-Kore 4.0.</t>
  </si>
  <si>
    <t>(unten) Prozentsatz der Bevölkerung mit Zugang zu Annehmlichkeiten innerhalb von 500 Metern (m) in {city}, {country}.</t>
  </si>
  <si>
    <t>Māori (whakawhiti-aunoa)</t>
  </si>
  <si>
    <t>Mākete kai</t>
  </si>
  <si>
    <t>c2c2c2</t>
  </si>
  <si>
    <t>Healthy and Sustainable City Indicators Report</t>
  </si>
  <si>
    <t>Pūrongo Tūtohu Taone Hauora, Mārō hoki</t>
  </si>
  <si>
    <t>Informe de Indicadores de Ciudades Saludables y Sostenibles</t>
  </si>
  <si>
    <t>Relatório de Indicadores urbanos saudáveis e sustentáveis</t>
  </si>
  <si>
    <t>ஆரோக்கியமான மற்றும் நிலையான நகர குறிகாட்டிகள் அறிக்கை</t>
  </si>
  <si>
    <t>รายงานตัวชี้วัดเมืองที่ดีต่อสุขภาพและยั่งยืน</t>
  </si>
  <si>
    <t>Bericht über gesunde und nachhaltige Stadtindikatoren</t>
  </si>
  <si>
    <t>Population density</t>
  </si>
  <si>
    <t>Densitat de població</t>
  </si>
  <si>
    <t>人口密度</t>
  </si>
  <si>
    <t>Hustota zalidnění</t>
  </si>
  <si>
    <t>Bevolkingsdichtheid</t>
  </si>
  <si>
    <t>Bevölkerungsdichte</t>
  </si>
  <si>
    <t>Te kiato o te iwi whānui</t>
  </si>
  <si>
    <t>Densidad de población</t>
  </si>
  <si>
    <t>Densidade populacional</t>
  </si>
  <si>
    <t>மக்கள் தொகை அடர்த்தி</t>
  </si>
  <si>
    <t>Street connectivity</t>
  </si>
  <si>
    <t>Public transport access</t>
  </si>
  <si>
    <t>Öffentliche Verkehrsmittel</t>
  </si>
  <si>
    <t>Public open space access</t>
  </si>
  <si>
    <t>Tūhonotanga tiriti</t>
  </si>
  <si>
    <t>Adgang til offentlig transport</t>
  </si>
  <si>
    <t>Urunga waka tūmatanui</t>
  </si>
  <si>
    <t>Urunga mokowā tuwhera tūmatanui</t>
  </si>
  <si>
    <t>Accés al transport públic</t>
  </si>
  <si>
    <t>Densidad de intersección de calles</t>
  </si>
  <si>
    <t>Acceso a transporte público</t>
  </si>
  <si>
    <t>Conectividade de rua</t>
  </si>
  <si>
    <t>Acesso ao transporte público</t>
  </si>
  <si>
    <t>பொது போக்குவரத்து அணுகல்</t>
  </si>
  <si>
    <t>citation_series</t>
  </si>
  <si>
    <t>Population data</t>
  </si>
  <si>
    <t>citation_population</t>
  </si>
  <si>
    <t>citation_boundaries</t>
  </si>
  <si>
    <t>citation_features</t>
  </si>
  <si>
    <t>citation_colour</t>
  </si>
  <si>
    <t>Urban boundaries</t>
  </si>
  <si>
    <t>Urban features</t>
  </si>
  <si>
    <t>Colour scale</t>
  </si>
  <si>
    <t>Dades de població</t>
  </si>
  <si>
    <t>Límits urbans</t>
  </si>
  <si>
    <t>Característiques urbanes</t>
  </si>
  <si>
    <t>Escala de color</t>
  </si>
  <si>
    <t>Údaje o obyvatelstvu</t>
  </si>
  <si>
    <t>Městské hranice</t>
  </si>
  <si>
    <t>Městské prvky</t>
  </si>
  <si>
    <t>Barevná škála</t>
  </si>
  <si>
    <t>Befolkningsdata</t>
  </si>
  <si>
    <t>Farveskala</t>
  </si>
  <si>
    <t>Bevolkingsgegevens</t>
  </si>
  <si>
    <t>Kleurenschaal</t>
  </si>
  <si>
    <t>Bevölkerungsdaten</t>
  </si>
  <si>
    <t>Stadtgrenzen</t>
  </si>
  <si>
    <t>Farbskala</t>
  </si>
  <si>
    <t>Kua whakaputaina te pūrongo katoa tae atu ki ngā raraunga, ngā aratuka me ngā tepenga hei</t>
  </si>
  <si>
    <t>Ngā āhuahira taone</t>
  </si>
  <si>
    <t>Tauine tae</t>
  </si>
  <si>
    <t>El informe completo que incluye datos, métodos y limitaciones se ha publicado en</t>
  </si>
  <si>
    <t>Límites urbanos</t>
  </si>
  <si>
    <t>Características urbanas</t>
  </si>
  <si>
    <t>Escala de colores</t>
  </si>
  <si>
    <t>O relatório completo, incluindo dados, métodos e limitações, foi publicado no</t>
  </si>
  <si>
    <t>Dados populacionais</t>
  </si>
  <si>
    <t>Fronteiras urbanas</t>
  </si>
  <si>
    <t>Escala de cores</t>
  </si>
  <si>
    <t>Escala de cor</t>
  </si>
  <si>
    <t>தரவு, முறைகள் மற்றும் வரம்புகள் உள்ளிட்ட முழு அறிக்கை பின்வருமாறு வெளியிடப்பட்டுள்ளது</t>
  </si>
  <si>
    <t>நகர்ப்புற எல்லைகள்</t>
  </si>
  <si>
    <t>நகர்ப்புற அம்சங்கள்</t>
  </si>
  <si>
    <t>ข้อมูลประชากร</t>
  </si>
  <si>
    <t>ระดับสี</t>
  </si>
  <si>
    <t>Thang màu</t>
  </si>
  <si>
    <t>Đặc điểm đô thị</t>
  </si>
  <si>
    <t>Ranh giới đô thị</t>
  </si>
  <si>
    <t>Dữ liệu dân số</t>
  </si>
  <si>
    <t>Raraunga iwi whānui</t>
  </si>
  <si>
    <t>Ngā rohe taone</t>
  </si>
  <si>
    <t>மக்கள் தொகை தரவு</t>
  </si>
  <si>
    <t>citation_word</t>
  </si>
  <si>
    <t>Citation</t>
  </si>
  <si>
    <t>Citace</t>
  </si>
  <si>
    <t>Citat</t>
  </si>
  <si>
    <t>Bronvermelding</t>
  </si>
  <si>
    <t>Zitiervorschlag</t>
  </si>
  <si>
    <t>Torokī</t>
  </si>
  <si>
    <t>Cita bibliográfica</t>
  </si>
  <si>
    <t>Citação</t>
  </si>
  <si>
    <t>மேற்கோள்</t>
  </si>
  <si>
    <t>Trích dẫn</t>
  </si>
  <si>
    <t>Español de España</t>
  </si>
  <si>
    <t>Español de México</t>
  </si>
  <si>
    <t>logos</t>
  </si>
  <si>
    <t>Informe d'indicadors sobre ciutats saludables i sostenibles:</t>
  </si>
  <si>
    <t>Comparacions entre 25 ciutats a nivell internacional</t>
  </si>
  <si>
    <t>Col·laboració global sobre indicadors de ciutats saludables i sostenibles</t>
  </si>
  <si>
    <t>Botiga de barri</t>
  </si>
  <si>
    <t>Caminabilitat del barri en relació a les 25 ciutats</t>
  </si>
  <si>
    <t>Baixa</t>
  </si>
  <si>
    <t>Alta</t>
  </si>
  <si>
    <t xml:space="preserve">% població a menys de 500 m d'un espai públic
obert amb una superfície mínima de 1,5 hectàrees </t>
  </si>
  <si>
    <t>Densitat de població a nivell de barri</t>
  </si>
  <si>
    <t>Densitat d'interseccions de carrers a nivell de barri</t>
  </si>
  <si>
    <t>Si us plau, proporcioneu una foto icònica d'alta resolució que mostri un carrer o espai públic convivencial i caminable en aquesta ciutat, idealment en format .jpg amb dimensions de 21:10 (per exemple, 2100px per 1000px)</t>
  </si>
  <si>
    <t>Si us plau, proporcioneu una foto icònica d'alta resolució que mostri un carrer o espai públic convivencial i caminable en aquesta ciutat, idealment en format .jpg amb dimensions de 1:1 (per exemple, 1000px per 1000px)</t>
  </si>
  <si>
    <t>Informe d'indicadors de ciutats saludables i sostenibles</t>
  </si>
  <si>
    <t>Polítiques de disseny urbà i transport que promouen la salut i la sostenibilitat</t>
  </si>
  <si>
    <t>Polítiques de contaminació atmosfèrica relacionades amb la planificació dels usos del sòl</t>
  </si>
  <si>
    <t>Coherent amb l'evidència en matèria de salut</t>
  </si>
  <si>
    <t>Requisits de connectivitat dels carrers</t>
  </si>
  <si>
    <t>Connectivitat dels carrers</t>
  </si>
  <si>
    <t>Accés a espais públics oberts</t>
  </si>
  <si>
    <t>Requisits per a l'accés en transport públic a llocs de treball i a serveis.</t>
  </si>
  <si>
    <t>Requisits de distribució dels llocs de treball.</t>
  </si>
  <si>
    <t>Requisits mínims per a l'accés al transport públic.</t>
  </si>
  <si>
    <t>Requisits mínims per a l'accés a espais públics oberts.</t>
  </si>
  <si>
    <t>Cita</t>
  </si>
  <si>
    <t>Informe de Indicadores de ciudades saludables y sostenibles:</t>
  </si>
  <si>
    <t>Tienda de barrio</t>
  </si>
  <si>
    <t>Baja</t>
  </si>
  <si>
    <t>Media</t>
  </si>
  <si>
    <t>Densidad de población a nivel de barrio</t>
  </si>
  <si>
    <t>Densidad de intersecciones de calles a nivel de barrio</t>
  </si>
  <si>
    <t>Por favor, proporcionad una imagen icónica de alta resolución que muestre una calle o un espacio público convivencial y caminable en esta ciudad, idealmente en formato .jpg con las proporciones 21:10 (por ejemplo, 2100px por 1000px)</t>
  </si>
  <si>
    <t>Por favor, proporcionad una imagen icónica de alta resolución que muestre una calle o un espacio público convivencial y caminable en esta ciudad, idealmente en formato .jpg con las proporciones 1:1 (por ejemplo, 1000px por 1000px)</t>
  </si>
  <si>
    <t>Informe de Indicadores de ciudades saludables y sostenibles</t>
  </si>
  <si>
    <t>Las comparaciones con los valores medianos para todas las ciudades incluidas en este estudio internacional podrían identificar cambios necesarios en políticas urbanas locales. Los mapas muestran la distribución de determinadas características de diseño urbano y de transporte en {city}, e identifican las áreas que más podrían beneficiarse de intervenciones para crear entornos saludables y sostenibles.</t>
  </si>
  <si>
    <t>(abajo) Porcentaje de población con acceso a servicios en menos de 500 metros (m) en {city}, {country}.</t>
  </si>
  <si>
    <t>Políticas de diseño urbano y de transporte que promueven la salud y la sostenibilidad</t>
  </si>
  <si>
    <t>Requisitos de la evaluación del impacto en la salud presentes en la política/legislación urbana/de transporte</t>
  </si>
  <si>
    <t>Consistente con la evidencia en materia de salud</t>
  </si>
  <si>
    <t>Requisitos de conectividad de las calles</t>
  </si>
  <si>
    <t>Restricciones en el aparcamiento para desincentivar el uso del automóvil</t>
  </si>
  <si>
    <t>Conectividad de las calles</t>
  </si>
  <si>
    <t>Requisitos de distribución de los lugares de trabajo</t>
  </si>
  <si>
    <t>Requisitos mínimos para el acceso a espacios públicos abiertos</t>
  </si>
  <si>
    <t>Datos sobre población</t>
  </si>
  <si>
    <t>Esta obra está sujeta a una Licencia Creative Commons-No Comercial 4.0 Internacional.</t>
  </si>
  <si>
    <t>La disponibilidad y la calidad de las políticas urbanas y de transporte que promueven la salud y la sostenibilidad en Vic están por encima de la media en comparación con otras ciudades. Sin embargo, Vic no parece tener acciones específicas centradas en la salud en sus políticas de transporte, ni tampoco en los requisitos para la evaluación del impacto en la salud. En relación a las 25 ciudades de este estudio internacional, alrededor de la mitad de los barrios de Vic son muy caminables, aunque este patrón se concentra en el centro de la ciudad. En cuanto a los umbrales para alcanzar los objetivos de la OMS para aumentar la actividad física, sólo el 24% de los residentes de Vic viven en barrios que cumplen los umbrales mínimos de densidad de población, y el 56% cumplen los umbrales de conectividad de las calles. Casi el 60% de los residentes tiene acceso a paradas de transporte público con 500m, aunque no se cuenta con datos sobre la frecuencia de los servicios. Del mismo modo, la gran mayoría de los residentes tienen acceso a un espacio público abierto a menos de 500 m, y tres cuartas partes de los residentes tienen acceso a un espacio abierto público de grandes dimensiones. El acceso a espacios abiertos públicos más grandes presenta diferencias territoriales, siendo los barrios del sur de Vic los que se encuentran menos servidos. La proporción de la población con acceso al transporte público a menos de 500m en Vic es inferior a la del resto de ciudades estudiadas; y la proporción con el acceso a cualquier espacio público abierto y tiendas de barrio se encuentran cerca de la media.</t>
  </si>
  <si>
    <t>City</t>
  </si>
  <si>
    <t>Hero image 1</t>
  </si>
  <si>
    <t>Hero image 2</t>
  </si>
  <si>
    <t>Executive summary</t>
  </si>
  <si>
    <t>Translation checked</t>
  </si>
  <si>
    <t>Notes</t>
  </si>
  <si>
    <t>English (default)</t>
  </si>
  <si>
    <t xml:space="preserve">Māori </t>
  </si>
  <si>
    <t>Yes</t>
  </si>
  <si>
    <t>-</t>
  </si>
  <si>
    <t>Auto</t>
  </si>
  <si>
    <t>Would French translation be appropriate?</t>
  </si>
  <si>
    <t>Caminabilidad a nivel colonia en relación con las 25 ciudades</t>
  </si>
  <si>
    <t>Densidad de población por km² en la colonia</t>
  </si>
  <si>
    <t xml:space="preserve">Densidad de intersección de calles por km² en la colonia </t>
  </si>
  <si>
    <t>Proporcione una "imagen heróica" de alta resolución que muestre un espacio público o de ciudad agradable ycaminable para esta ciudad, idealmente en formato .jpg con dimensiones en la proporción de 21:10 (por ejemplo, 2100px por 1000px)</t>
  </si>
  <si>
    <t>Proporcione una "imagen heróica" de alta resolución que muestre un espacio público o de ciudad agradable y caminable para esta ciudad, idealmente en formato .jpg con dimensiones en la proporción de 1:1 (por ejemplo, 1000px por 1000px)</t>
  </si>
  <si>
    <t>Català</t>
  </si>
  <si>
    <t>เปรียบเทียบ 25 เมืองในระดับสากล</t>
  </si>
  <si>
    <t>กรุงเทพมหานคร</t>
  </si>
  <si>
    <t>ประเทศไทย</t>
  </si>
  <si>
    <t>พื้นที่เปิดโล่งสาธารณะ</t>
  </si>
  <si>
    <t>ป้ายจอดรถโดยสาร</t>
  </si>
  <si>
    <t>บริการขนส่งสาธารณะ</t>
  </si>
  <si>
    <t>บริการขนส่งสาธารณะ (ยังไม่ได้รับการประเมินผล)</t>
  </si>
  <si>
    <t>ย่านที่สามารถเดินได้โดยเปรียบเทียบ 25 เมือง</t>
  </si>
  <si>
    <t>ต่ำ</t>
  </si>
  <si>
    <t>ร้อยละของประชากรที่สามารถเข้าถึงระบบขนส่งสาธารณะ</t>
  </si>
  <si>
    <t>ร้อยละของประชากรอยู่ในระยะ 500 เมตรของระบบขนส่งสาธารณะ ความถี่เฉลี่ย 20 นาทีหรือน้อยกว่าในวันทำงาน</t>
  </si>
  <si>
    <t>ร้อยละของประชากรที่อยู่ใกล้พื้นที่เปิดโล่งสาธารณะ ขนาด 1.5 เฮกตาร์หรือใหญ่กว่า ในระยะ 500 เมตร</t>
  </si>
  <si>
    <t>ต่อตารางกิโลเมตร</t>
  </si>
  <si>
    <t>ความหนาแน่นของประชากรในย่าน</t>
  </si>
  <si>
    <t>ความหนาแน่นของทางแยกในย่าน</t>
  </si>
  <si>
    <t>คะแนนเฉลี่ยของ 25 เมืองในระดับสากล</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</si>
  <si>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โดยอยู่ในรูปแบบ .jpg ที่มีขนาดในอัตราส่วน 21:10 (เช่น 2100px x 1000px)</t>
  </si>
  <si>
    <t>โปรดระบุรูปภาพ 'ภาพฮีโร่' ที่มีความละเอียดสูงซึ่งแสดงถนนในเมืองที่สนุกสนานและสามารถเดินได้หรือพื้นที่สาธารณะของเมืองนี้ โดยควรอยู่ในรูปแบบ .jpg ที่มีขนาดในอัตราส่วน 1:1 (เช่น 1000px x 1000px)</t>
  </si>
  <si>
    <t>ความหนาแน่นของประชากร</t>
  </si>
  <si>
    <t>* เกณฑ์ต่าง ๆ ขึ้นอยู่กับการสร้างแบบจำลองของคุณสมบัติสภาพแวดล้อมที่สร้างขึ้นซึ่งจำเป็นเพื่อให้บรรลุเป้าหมายแผนปฏิบัติการระดับโลกสำหรับกิจกรรมทางกายขององค์การอนามัยโลก โดยลดความสัมพันธ์ลง ร้อยละ 15 ในกิจกรรมทางกายที่ไม่เพียงพอผ่านการเดิน เราพบหลักฐานเบื้องต้นว่าทางแยกที่หนาแน่นสูงกว่า 250 แห่งต่อตร.กม. และย่านที่หนาแน่นสูงเป็นพิเศษ ( &gt;15,000 คนต่อตร.กม.) อาจมีประโยชน์ลดลงสำหรับการออกกำลังกาย นี่เป็นหัวข้อสำคัญสำหรับการวิจัยในอนาคต</t>
  </si>
  <si>
    <t>การให้คะแนนคุณภาพของนโยบายที่เจาะจง นโยบายที่วัดผลได้จะสอดคล้องกับหลักฐานที่เห็นพ้องเกี่ยวกับเมืองที่มีสุขภาพดี</t>
  </si>
  <si>
    <t>ข้อกำหนดในการวางผังเมือง</t>
  </si>
  <si>
    <t>ข้อกำหนดการเชื่อมต่อถนน</t>
  </si>
  <si>
    <t>การเชื่อมต่อถนน</t>
  </si>
  <si>
    <t>การเข้าถึงการขนส่งสาธารณะ</t>
  </si>
  <si>
    <t>การเข้าถึงพื้นที่เปิดโล่งสาธารณะ</t>
  </si>
  <si>
    <t>รายงานฉบับสมบูรณ์รวมถึงข้อมูล วิธีการ และข้อจำกัดในการเผยแพร่</t>
  </si>
  <si>
    <t>ขอบเขตเมือง</t>
  </si>
  <si>
    <t>ลักษณะของเมือง</t>
  </si>
  <si>
    <t>การอ้างอิง</t>
  </si>
  <si>
    <t>บทสรุป</t>
  </si>
  <si>
    <t>งานนี้ได้รับอนุญาตภายใต้ Creative Commons Attribution-ใบอนุญาตระหว่างประเทศที่ไม่ใช่เชิงพาณิชย์ 4.0</t>
  </si>
  <si>
    <t>Kornsupha Nitvimol</t>
  </si>
  <si>
    <t>Deepti Adlakha, Jonathan Arundel, Geoff Boeing, Ester Cerin, Billie Giles-Corti, Carl Higgs, Erica Hinckson, Shirley Liu, Melanie Lowe, Anne Vernez Moudon, Jim Sallis &amp; Deborah Salvo </t>
  </si>
  <si>
    <t>Ligia Vizeu Barrozo &amp; Alex Florindo</t>
  </si>
  <si>
    <t>Tamara Bozovic, Erica Hinckson &amp; Suzanne Mavoa</t>
  </si>
  <si>
    <t>Klaus Gebel, Bernhard Inninger, Oliver Konrad &amp; Sylvia Titze</t>
  </si>
  <si>
    <t>Klaus Gebel &amp; Anne Luise Mueller</t>
  </si>
  <si>
    <t>Marcel Beyeler, Klaus Gebel &amp; Blaise Kropf</t>
  </si>
  <si>
    <t>Sien Benoit, Ilse De Bourdeaudhuij, Maite Dewinter, Delfien Van Dyck, Nico Van de Weghe &amp; Frank Witlox</t>
  </si>
  <si>
    <t>Lars Breum Christiansen, Jasper Schipperijn &amp; Jens Troelsen</t>
  </si>
  <si>
    <t>Claire Cleland, Sara Ferguson &amp; Ruth Hunter</t>
  </si>
  <si>
    <t>Deepti Adlakha &amp; Felix John</t>
  </si>
  <si>
    <t>Eugen Resendiz Bontrud &amp; Deborah Salvo</t>
  </si>
  <si>
    <t>Eugen Resendiz Bontrud</t>
  </si>
  <si>
    <t>Felix John</t>
  </si>
  <si>
    <t>Carolina Duarte, Andreia Pizarro, Maria Paula Santos, David Vale &amp; Claudia Viana</t>
  </si>
  <si>
    <t>Les comparacions amb els valors medians per a totes les ciutats incloses en aquest estudi internacional podrien identificar canvis necessaris en polítiques urbanes locals. Els mapes mostren la distribució de determinades característiques del disseny urbà i transport per a {city}, i identifiquen les àrees que més podrien beneficiar-se d'intervencions per a crear entorns saludables i sostenibles.</t>
  </si>
  <si>
    <t>Qualificació de la qualitat de les polítiques específiques i mesurables alineades amb l'evidència sobre ciutats saludables</t>
  </si>
  <si>
    <t>Requisits per a la planificació urbana</t>
  </si>
  <si>
    <t>Accions específiques sobre salut en les polítiques urbanes metropolitanes</t>
  </si>
  <si>
    <t>Accions específiques sobre salut en les polítiques de transport metropolità</t>
  </si>
  <si>
    <t>Requisits d'avaluació de l'impacte en la salut presents en la política / legislació urbana / transport</t>
  </si>
  <si>
    <t>Els barris caminables ofereixen la possibilitat de gaudir d'estils de vida actius, saludables i sostenibles, al tenir una densitat de població suficient però no excessiva, que fan possible una prestació adequada de serveis locals, incloent els serveis de transport públic. Els barris caminables també presenten diversitat en els usos del sòl, així com carrers ben connectats, per tal de garantir un accés proper i adequat a les destinacions. Una infraestructura per a vianants d'alta qualitat i la reducció del trànsit mitjançant la gestió de la demanda d'ús del cotxe també poden fomentar el desplaçament a peu com a mitjà de transport.</t>
  </si>
  <si>
    <t>Polítiques de caminabilitat a {city}</t>
  </si>
  <si>
    <t>Polítiques de transport públic a {city}</t>
  </si>
  <si>
    <t>Polítiques d'espais públics oberts a {city}</t>
  </si>
  <si>
    <t>Criteri o objectiu específic</t>
  </si>
  <si>
    <t>Provisió d'infraestructures per a la bicicleta</t>
  </si>
  <si>
    <t>Objectius de participació en el desplaçament a peu</t>
  </si>
  <si>
    <t>Objectius de participació en el desplaçament amb bicicleta</t>
  </si>
  <si>
    <t>Un accés fàcil a un servei de transport públic freqüent és un determinant clau d'un sistema de mobilitat saludable i sostenible. L'oferta de transport públic a prop de residències i llocs de feina augmenta la quota modal dels desplaçaments en transport públic, fomentant així del desplaçament a peu, l'accés a llocs de treball i serveis regionals, millorant la salut, fomentant el desenvolupament econòmic i la inclusió social, així com reduint la contaminació i les emissions de carboni. La freqüència dels serveis també fomenta l'ús del transport públic, a més de la proximitat a les estacions o parades.</t>
  </si>
  <si>
    <t>L'accés local a espais públics oberts d'alta qualitat promou l'activitat física recreativa i la salut mental. La proximitat a aquests espais crea entorns atractius per a la convivència, ajuda a refredar la ciutat i protegeix la biodiversitat. A mesura que les ciutats es densifiquen i els espais oberts privats disminueixen, la provisió d'espais públics oberts és fonamental per a la salut de la població. Disposar d'espai públic obert a menys de 400 m de l'habitatge pot afavorir el desplaçament a peu. L'accés a parcs més grans també pot ser important.</t>
  </si>
  <si>
    <t>L'informe complet que inclou dades, mètodes i limitacions, s'ha publicat a</t>
  </si>
  <si>
    <t>Aquesta obra està sota a una llicència internacional Creative Commons-No Comercial 4.0.</t>
  </si>
  <si>
    <t>% de población a menos de 500m de transporte público cuya
frecuencia promedio entre semana es de 20 minutos o menos</t>
  </si>
  <si>
    <t xml:space="preserve">% de población a menos 500m de espacios públicos
abiertos de 1.5 hectáreas o más </t>
  </si>
  <si>
    <t>Calificación de la calidad de las políticas específicas y medibles alineadas con la evidencia sobre ciudades saludables</t>
  </si>
  <si>
    <t>Requisitos para la planificación urbana</t>
  </si>
  <si>
    <t>Acciones específicas sobre salud en las políticas urbanas metropolitanas</t>
  </si>
  <si>
    <t xml:space="preserve">Acciones específicas sobre salud en las políticas de transporte metropolitano </t>
  </si>
  <si>
    <t>Los barrios caminables ofrecen la oportunidad de disfrutar de estilos de vida activos, saludables y sostenibles, al tener unos umbrales de densidad de población suficientes pero no excesivos, que hacen posible una provisión adecuada de servicios locales, incluidos los servicios de transporte público. Los barrios caminables cuentan con diversidad en los usos del suelo, así como con calles bien conectadas que garantizan un acceso cercano y adecuado a los destinos. Una infraestructura peatonal de alta calidad y la reducción del tráfico a través de la gestión de la demanda de uso del automóvil también pueden fomentar el desplazamiento a pie como modo de transporte.</t>
  </si>
  <si>
    <t>Políticas de caminabilidad en {city}</t>
  </si>
  <si>
    <t>Políticas de transporte público en {city}</t>
  </si>
  <si>
    <t>Criterio u objetivo específico</t>
  </si>
  <si>
    <t>Provisión de infraestructura para la bicicleta</t>
  </si>
  <si>
    <t>Objetivos de participación en el desplazamiento a pie</t>
  </si>
  <si>
    <t>Objetivos de participación en el desplazamiento en bicicleta</t>
  </si>
  <si>
    <t>Acceso al transporte público</t>
  </si>
  <si>
    <t>Acceso a espacios públicos abiertos</t>
  </si>
  <si>
    <t>Un fácil acceso a un servicio de transporte público frecuente es un determinante clave de un sistema de movilidad saludable y sostenible. La oferta de transporte público cerca de viviendas y puestos de trabajo aumenta la cuota modal de los desplazamientos en transporte público, fomentando a su vez el desplazamiento a pie, el acceso a puestos de trabajo y servicios regionales, mejorando la salud, fomentando el desarrollo económico y la inclusión social, así como reduciendo la contaminación y las emisiones de carbono. La frecuencia de los servicios también fomenta el uso del transporte público, además de la proximidad a las estaciones o paradas.</t>
  </si>
  <si>
    <t>Requisitos para el acceso en transporte público a lugares de trabajo y a servicios</t>
  </si>
  <si>
    <t>El acceso local a un espacio público abierto de alta calidad promueve la actividad física recreativa y la salud mental. La cercanía a estos espacios crea entornos atractivos para la convivencia, ayuda a enfriar la ciudad y protege la biodiversidad. A medida que las ciudades se densifican y los espacios abiertos privados disminuyen, la provisión de espacios públicos abiertos es fundamental para la salud de la población. Disponer de espacio público abierto a menos de 400 metros de la vivienda puede favorecer el desplazamiento a pie. El acceso a parques de mayor tamaño también puede ser importante.</t>
  </si>
  <si>
    <t>En general, la disponibilidad y la calidad de las políticas urbanas y de transporte que promueven la salud y la sostenibilidad en Barcelona están muy por encima de la media en comparación con otras muchas ciudades del estudio. Sin embargo, Barcelona no cuenta todavía con acciones específicamente enfocadas a la salud en políticas urbanas y de transporte metropolitanas, ni tampoco con los requisitos para la evaluación del impacto en la salud. En relación a las 25 ciudades de este estudio internacional, la mayoría de barrios de Barcelona son muy caminables. Por tanto, la mayoría de los barrios cumplen los umbrales de densidad de población y conectividad de las calles necesarias para la consecución de los objetivos de la OMS para aumentar la actividad física. Tres cuartas partes de los residentes tienen acceso a paradas de transporte público con servicios regulares y la mayoría de residentes tienen algún espacio público abierto a menos de 500m; sin embargo, menos de dos tercios tienen acceso a un espacio público de grandes dimensiones. En comparación con el resto de ciudades estudiadas, la proporción de población de Barcelona con acceso a menos de 500m a un mercado de alimentación, a una tienda de barrio y a un servicio de transporte público regular está muy por encima de la media. La proporción de población con acceso a un espacio público abierto de grandes dimensiones está por debajo de la media.</t>
  </si>
  <si>
    <t>La disponibilidad y calidad de las políticas urbanas y de transporte que promueven la salud y la sostenibilidad en Valencia están muy por encima de la media en comparación con otras ciudades estudiadas. En relación con las 25 ciudades de este estudio internacional, la mayoría de los barrios son caminables y cumplen con los umbrales de densidad de población y conectividad necesarios para alcanzar los objetivos de la OMS para aumentar la actividad física. La mayoría de los residentes tienen acceso a paradas de transporte público con servicio regular y a espacios públicos abiertos a menos de 500 m, pero sólo el 43% tiene acceso a un espacio público de grandes dimensiones. En comparación con otras ciudades estudiadas, la proporción de población que cuenta con acceso a menos de 500 metros a un mercado de alimentos, una tienda de barrio y a un servicio de transporte público regular está por encima de la media; y el acceso a cualquier espacio público abierto y a un espacio público abierto de grandes dimensiones está por debajo de la media.</t>
  </si>
  <si>
    <t>study_executive</t>
  </si>
  <si>
    <t>local_collaborators</t>
  </si>
  <si>
    <t>study_executive_names</t>
  </si>
  <si>
    <t>local_collaborators_names</t>
  </si>
  <si>
    <t>Study executive</t>
  </si>
  <si>
    <t>ผู้บริหารการศึกษา</t>
  </si>
  <si>
    <t>ஆய்வு நிர்வாகி</t>
  </si>
  <si>
    <t>Executivo de estudo</t>
  </si>
  <si>
    <t>Kaiwhakahaere ako</t>
  </si>
  <si>
    <t>Studienleitung</t>
  </si>
  <si>
    <t>Studie executive</t>
  </si>
  <si>
    <t>Vedoucí studie</t>
  </si>
  <si>
    <t>Chinese - Simplified</t>
  </si>
  <si>
    <t>研究主管</t>
  </si>
  <si>
    <t>translation_names</t>
  </si>
  <si>
    <t>f9a380</t>
  </si>
  <si>
    <t>colour_page</t>
  </si>
  <si>
    <t>Mediana de les 25 ciutats a nivell internacional</t>
  </si>
  <si>
    <t>policy_urban_text1</t>
  </si>
  <si>
    <t>policy_urban_text1_global</t>
  </si>
  <si>
    <t>policy_urban_text1_response</t>
  </si>
  <si>
    <t>policy_urban_text2</t>
  </si>
  <si>
    <t>policy_urban_text2_global</t>
  </si>
  <si>
    <t>policy_urban_text2_response</t>
  </si>
  <si>
    <t>policy_urban_text3</t>
  </si>
  <si>
    <t>policy_urban_text3_global</t>
  </si>
  <si>
    <t>policy_urban_text3_response</t>
  </si>
  <si>
    <t>policy_urban_text4</t>
  </si>
  <si>
    <t>policy_urban_text4_global</t>
  </si>
  <si>
    <t>policy_urban_text4_response</t>
  </si>
  <si>
    <t>policy_urban_text5</t>
  </si>
  <si>
    <t>policy_urban_text5_global</t>
  </si>
  <si>
    <t>policy_urban_text5_response</t>
  </si>
  <si>
    <t>policy_urban_text6</t>
  </si>
  <si>
    <t>policy_urban_text6_global</t>
  </si>
  <si>
    <t>policy_urban_text6_response</t>
  </si>
  <si>
    <t>policy_urban_box</t>
  </si>
  <si>
    <t>policy_urban_checklist</t>
  </si>
  <si>
    <t>policy_box_Checklist</t>
  </si>
  <si>
    <t>policy_Checklist_title</t>
  </si>
  <si>
    <t>policy_Checklist_header1</t>
  </si>
  <si>
    <t>policy_Checklist_header2</t>
  </si>
  <si>
    <t>policy_Checklist_header3</t>
  </si>
  <si>
    <t>policy_Checklist_header4</t>
  </si>
  <si>
    <t>policy_Checklist_title_PT</t>
  </si>
  <si>
    <t>policy_Checklist_title_POS</t>
  </si>
  <si>
    <t>Medio
 /6</t>
  </si>
  <si>
    <t>Alto
 /19</t>
  </si>
  <si>
    <t>Mitjà
/6</t>
  </si>
  <si>
    <t>Alt
/19</t>
  </si>
  <si>
    <t>policy_Checklist_box_POS</t>
  </si>
  <si>
    <t>policy_Checklist_box_PT</t>
  </si>
  <si>
    <t>% de població a menys de 500 metres de transport públic amb
una freqüència mitjana entre setmana de 20 minuts o menys</t>
  </si>
  <si>
    <t>Translation</t>
  </si>
  <si>
    <t>Traducción</t>
  </si>
  <si>
    <t>Traducció</t>
  </si>
  <si>
    <t>การแปล</t>
  </si>
  <si>
    <t>translation</t>
  </si>
  <si>
    <t>Jens Troelsen, Jasper Schipperijn</t>
  </si>
  <si>
    <t>健康和可持續城市指標報告:</t>
  </si>
  <si>
    <t>健康与可持续城市指标报告</t>
  </si>
  <si>
    <t>與全球25個城市的比較</t>
  </si>
  <si>
    <t>与全球25个城市的比较</t>
  </si>
  <si>
    <t>全球健康與可持續城市 - 指標合作</t>
  </si>
  <si>
    <t>全球健康与可持续城市 – 指标合作</t>
  </si>
  <si>
    <t>中国</t>
  </si>
  <si>
    <t>食品市場</t>
  </si>
  <si>
    <t>任何公共开放空间</t>
  </si>
  <si>
    <t>大型公共开放空间</t>
  </si>
  <si>
    <t>公共交通站</t>
  </si>
  <si>
    <t>提供定期服务的公共交通</t>
  </si>
  <si>
    <t>提供定期服務的公共交通(未評估)</t>
  </si>
  <si>
    <t>提供定期服务的公共交通(未评估)</t>
  </si>
  <si>
    <t>相較於25個城市的社區可步行性</t>
  </si>
  <si>
    <t>相较于25个城市的社区可步行性</t>
  </si>
  <si>
    <t>中</t>
  </si>
  <si>
    <t>可搭乘公共交通的人口百分比</t>
  </si>
  <si>
    <t>500米範圍內面積1.5公頃或以上的公共開放空間的人口百分比</t>
  </si>
  <si>
    <t>500米范围內面积1.5公顷或以上的公共开放空间的人口百分比</t>
  </si>
  <si>
    <t>現有政策</t>
  </si>
  <si>
    <t>现有政策</t>
  </si>
  <si>
    <t>500米内 可到達 ⋯</t>
  </si>
  <si>
    <t>500米内 可到达 ⋯</t>
  </si>
  <si>
    <t>邻里人口密度</t>
  </si>
  <si>
    <t>鄰里街道交匯處密度</t>
  </si>
  <si>
    <t>邻里街道交汇处密度</t>
  </si>
  <si>
    <t>25個城市的中位數</t>
  </si>
  <si>
    <t>25个城市的中位数</t>
  </si>
  <si>
    <t>健康和可持續城市指標報告</t>
  </si>
  <si>
    <t>健康和可持续城市指标报告</t>
  </si>
  <si>
    <t>这项全球性的研究通过分析及比较各城市可步行性指标的中位数，从而提出针对各地规 划政策的建议。 以下图表分别显示香港在城市设计和运输系统的分布，并从中识别出可 以做出改善的领域，以打造一个健康和可持续发展的环境。</t>
  </si>
  <si>
    <t>香港的可步行性</t>
  </si>
  <si>
    <t>促進健康和可持續性的城市規劃和交通政策</t>
  </si>
  <si>
    <t>促进健康和可持续性的城市规划和交通运输政策</t>
  </si>
  <si>
    <t>針對具體、可衡量的政策，及作為健康城市所具備的條 件的效能評級</t>
  </si>
  <si>
    <t>城市規劃指標</t>
  </si>
  <si>
    <t>城市规划指标</t>
  </si>
  <si>
    <t>都市市區政策中以健康為前提而制定的措施</t>
  </si>
  <si>
    <t>城市市区政策中以健康为前提而制定的措施</t>
  </si>
  <si>
    <t>都市運輸政策中以健康為前提而制定的措施</t>
  </si>
  <si>
    <t>市區/運輸政策/立法中須作出對健康影響的評估</t>
  </si>
  <si>
    <t>城市市区/交通运输政策/立法中须作出对健康影响的评估</t>
  </si>
  <si>
    <t>政府在不同運輸模式的基礎建設的支出的公開資料</t>
  </si>
  <si>
    <t>政府在不同运输方式基础建设中的支出的公开资料</t>
  </si>
  <si>
    <t>與交通運輸規劃相關的空氣污染政策</t>
  </si>
  <si>
    <t>与交通运输规划相关的空气污染政策</t>
  </si>
  <si>
    <t>與土地規劃相關的空氣污染政策</t>
  </si>
  <si>
    <t>与土地规划相关的空气污染政策</t>
  </si>
  <si>
    <t>適合步行的社區能夠為居民提供一個有助於積極，健康和可持續的生活模式的環境。在擁有一定人口但其密度不會過高的前提下，一個適合步行的社區，必須具備足夠維持該區生活的基本設施，包括公共交通服務，同時藉著土地混合利用及四通八達的街道網絡，以確保居民能便捷地步行到達各目的地。此外，優良的行人基礎建設和通過有效管理汽車的需求來減少交通流量，也可以鼓勵居民以步行的方式來替代使用交通工具。</t>
  </si>
  <si>
    <t>适合步行的社区能够为居民提供一个有助于积极、健康和可持续的生活模式的环境。在拥有一定人口但密度不会过高的前提下，一个合适步 行的社区，必须具备足够维持该社区生活的基本设施，包括公共交通服务，同时借着土地混合利用及四通八达的街道网络，以确保居民能便 捷地步行到达各个目的地。此外，优良的行人基础设施建设和汽车需求的有效管理所带来的交通流量减少，也可以鼓励居民以步行的方式来 代替交通工具。</t>
  </si>
  <si>
    <t>香港 ：與可步行性相關的政策</t>
  </si>
  <si>
    <t>香港 ：与可步行相关的政策</t>
  </si>
  <si>
    <t>香港：公共交通運輸政策</t>
  </si>
  <si>
    <t>香港：公共交通运输政策</t>
  </si>
  <si>
    <t>香港：公共開放空間政策</t>
  </si>
  <si>
    <t>香港：公共开放空间政策</t>
  </si>
  <si>
    <t>具体标准或目标</t>
  </si>
  <si>
    <t>可衡量的目标</t>
  </si>
  <si>
    <t>符合健康要素</t>
  </si>
  <si>
    <t>住宅密度要求</t>
  </si>
  <si>
    <t>街道連接性要求</t>
  </si>
  <si>
    <t>街道连接性要求</t>
  </si>
  <si>
    <t>為減少汽車使用而制定的車輛停泊限制</t>
  </si>
  <si>
    <t>为减少汽车使用而制定的车辆停泊限制</t>
  </si>
  <si>
    <t>行人基礎建設</t>
  </si>
  <si>
    <t>行人基础设施建设</t>
  </si>
  <si>
    <t>自行車基礎建設</t>
  </si>
  <si>
    <t>自行车基础设施建设</t>
  </si>
  <si>
    <t>訂立參與步行的目標</t>
  </si>
  <si>
    <t>制定参与步行的目标</t>
  </si>
  <si>
    <t>訂立自行車使用的目標</t>
  </si>
  <si>
    <t>制定自行车使用的目标</t>
  </si>
  <si>
    <t>街道連接性</t>
  </si>
  <si>
    <t>街道连接性</t>
  </si>
  <si>
    <t>公共交通便利性</t>
  </si>
  <si>
    <t>公共開放空間便利性</t>
  </si>
  <si>
    <t>公共开放空间便利性</t>
  </si>
  <si>
    <t>公共交通的頻繁和便利程度是健康和可持續運輸系統的關鍵因素。增加位於住宅和辦公室附近的公共交通上落客點，能有效促進公共交通的使用量，從而鼓勵區內居民多步行往返車站，同時有利於居民前往區內就業和使用服務設施，以達致改善健康、社會包容性，發展經濟和減少污染及碳排放的目標。此外，公共交通服務的頻繁程度亦可以鼓勵市民使用公共交通工具。</t>
  </si>
  <si>
    <t>公共交通的频繁和便利程度是健康和可持续运输系统的关键因素。增加位于住宅和办公室附近的公共交通上落客点，能有效促进公共交通的使用量，从而鼓励区内居民多步行往返车站，同时有利于居民前往区内就业和使用服务设施，以达致改善健康、社会包容性，发展经济和减少污染及碳排放的目标。此外，公共交通服务的频繁程度亦可以鼓励市民使用公共交通工具。</t>
  </si>
  <si>
    <t>交通網絡與就業和服務設施連接性的要求</t>
  </si>
  <si>
    <t>交通网络与就业和服务设施连接性的要求</t>
  </si>
  <si>
    <t>就業分佈要求</t>
  </si>
  <si>
    <t>就业分布要求</t>
  </si>
  <si>
    <t>公共交通便利性的最低要求</t>
  </si>
  <si>
    <t>訂立公共交通使用量目標</t>
  </si>
  <si>
    <t>制定公共交通使用量目标</t>
  </si>
  <si>
    <t>在社區內設有步行可達而又優良的公共開放空間，可以鼓勵市民進行休憩活動和促進心理健康。公共開放空間，例如公園或其他綠色空間，除了能有效締造一個歡樂和具有吸引力的環境，亦有助於給城市降溫並維持生物多樣性。隨著城市密集化和私人空間的減少，提供更多的公共開放空間對提升人口健康至關重要。而位於住宅400米範圍內的公共開放空間，亦有助鼓勵市民更多在街上步行。另外，這些開放空間的面積大小同樣有著不 可忽視的重要性。</t>
  </si>
  <si>
    <t>在社区内设有步行可达而又优良的公共开放空间，可以鼓励市民进行休憩活动和促进心理健康。公共开放空间，例如公园或其他绿色空间，除了能有效缔造一个欢乐和具有吸引力的环境，亦有助于给城市降温并维持生物多样性。随着城市密集化和私人空间的减少，提供更多的公共开放空间对提升人口健康至关重要。而位于住宅400米范围内的公共开放空间，亦有助于鼓励市民更多地在街上步行。另外，这些开放空间的面积大小同样有着不可忽视的重要性。</t>
  </si>
  <si>
    <t>公共開放空間便利性的最低要求</t>
  </si>
  <si>
    <t>公共开放空间便利性的最低要求</t>
  </si>
  <si>
    <t>研究報告全文刊載於</t>
  </si>
  <si>
    <t>研究报告全文刊载于</t>
  </si>
  <si>
    <t>人口数据</t>
  </si>
  <si>
    <t>市區邊界</t>
  </si>
  <si>
    <t>城市边界</t>
  </si>
  <si>
    <t>市區特徵</t>
  </si>
  <si>
    <t>城市特征</t>
  </si>
  <si>
    <t>色階表</t>
  </si>
  <si>
    <t>色阶表</t>
  </si>
  <si>
    <t>总结</t>
  </si>
  <si>
    <t>本作品依據知識共享姓名標示-非商業性4.0國際公眾授權條款授權</t>
  </si>
  <si>
    <t>本作品依据知识共享署名-非商业性使用4.0国际公共许可协议授权</t>
  </si>
  <si>
    <t>翻译</t>
  </si>
  <si>
    <t>翻譯</t>
  </si>
  <si>
    <t>fonts/NotoSansCJKsc-VF.ttf</t>
  </si>
  <si>
    <t>noto_sans_sc</t>
  </si>
  <si>
    <t>https://github.com/googlefonts/noto-cjk/raw/main/Sans/Variable/TTF/NotoSansCJKsc-VF.ttf</t>
  </si>
  <si>
    <t>香港: 現有政策</t>
  </si>
  <si>
    <t>香港: 现有政策</t>
  </si>
  <si>
    <t>香港: 政策效能</t>
  </si>
  <si>
    <t>fonts/NotoSansCJKtc-VF.ttf</t>
  </si>
  <si>
    <t>Please provide a high resolution 'hero image' photo showing a convivial, walkable city street or public space for this city, ideally in .jpg format with dimensions in the ratio of 21:10 (e.g. 2100px by 1000px)</t>
  </si>
  <si>
    <t>Angiv venligst et billede i høj opløsning af 'heltebillede', der viser en hyggelig, walkable by street eller offentlige rum til denne by, ideelt i .jpg format med dimensioner i forholdet mellem 21:10 (f.eks. 2100px ved 1000px)</t>
  </si>
  <si>
    <t>Please provide a high resolution 'hero image' photo showing a convivial, walkable city street or public space for this city, ideally in .jpg format with dimensions in the ratio of 1:1 (e.g. 1000px by 1000px)</t>
  </si>
  <si>
    <t>Angiv venligst et billede i høj opløsning af 'heltebillede', der viser en hyggelig, walkable by street eller offentlige rum til denne by, ideelt i .jpg format med dimensioner i forholdet 1:1 (f.eks. 1000px ved 1000px)</t>
  </si>
  <si>
    <t>นโยบายการขนส่งสาธารณะใน {city}</t>
  </si>
  <si>
    <t/>
  </si>
  <si>
    <t>Caminhabilidade do bairro em relação a 25 cidades</t>
  </si>
  <si>
    <t>Médio</t>
  </si>
  <si>
    <t>Por favor, forneça uma foto de "imagem de herói" de alta resolução mostrando um convívio, walkable city steet ou espaço público para esta cidade, idealmente em .jpg formato com dimensões na proporção de 21:10 (por exemplo, 2100px por 1000px)</t>
  </si>
  <si>
    <t>Caminhabilidade em Lisboa</t>
  </si>
  <si>
    <t>Classificação de qualidade da política para políticas específicas e mensuráveis alinhadas com evidências consensuais em cidades saudáveis</t>
  </si>
  <si>
    <t>Política de caminhabilidade em Lisboa</t>
  </si>
  <si>
    <t>Consistente com evidências em saúde</t>
  </si>
  <si>
    <t>Metas de participação em caminhada</t>
  </si>
  <si>
    <t>Tradução</t>
  </si>
  <si>
    <t>Jennifer D. Roberts &amp; Jacob Carson</t>
  </si>
  <si>
    <t>Javier Molina-García &amp; Ana Queralt</t>
  </si>
  <si>
    <t>Xavier Delclòs Alió, Susana Aznar-Lain, Guillem Vich Callejo, Joan Carles Martori, Carme Miralles, Anna Puig-Ribera &amp; Marta Rofin</t>
  </si>
  <si>
    <t>Local collaborators ({city})</t>
  </si>
  <si>
    <t>Col·laboradors locals ({city})</t>
  </si>
  <si>
    <t>Místní spolupracovníci ({city})</t>
  </si>
  <si>
    <t>Lokale medewerkers ({city})</t>
  </si>
  <si>
    <t>Lokale Mitarbeiter ({city})</t>
  </si>
  <si>
    <t>Nga hoa mahi a rohe ({city})</t>
  </si>
  <si>
    <t>Colaboradores locales ({city})</t>
  </si>
  <si>
    <t>Colaboradores locais ({city})</t>
  </si>
  <si>
    <t>உள்ளூர் ஒத்துழைப்பாளர்கள் ({city})</t>
  </si>
  <si>
    <t>ผู้ทํางานร่วมกันในพื้นที่ ({city})</t>
  </si>
  <si>
    <t>Xavier Delclòs Alió, Joan Carles Martori, Javier Molina-García, Anna Puig-Ribera, Ana Queralt &amp; Guillem Vich Callejo</t>
  </si>
  <si>
    <t>Dirección del estudio</t>
  </si>
  <si>
    <t>Direcció de l’estudi</t>
  </si>
  <si>
    <t>Mediana para 25 cidades a nível internacional</t>
  </si>
  <si>
    <t>Österreich</t>
  </si>
  <si>
    <t>Schweiz</t>
  </si>
  <si>
    <t>Relatório de Indicadores de Cidades Saudáveis e Sustentáveis</t>
  </si>
  <si>
    <t>Comparações internacionais com 25 cidades</t>
  </si>
  <si>
    <t>Colaboração Global de Indicadores de Cidades Saudáveis e Sustentáveis</t>
  </si>
  <si>
    <t>Mercado de Alimentos</t>
  </si>
  <si>
    <t>Caminhabilidade nos bairros em relação às 25 cidades</t>
  </si>
  <si>
    <t>% da população com acesso ao transporte público</t>
  </si>
  <si>
    <t>% da população dentro de 500m de transportes públicos com 20 minutos ou melhor de frequência média durante a semana</t>
  </si>
  <si>
    <t xml:space="preserve">% da população dentro de 500m de espaços públicos abertos em áreas de 1,5 hectares ou maior </t>
  </si>
  <si>
    <t>Densidade de cruzamentos de ruas nos bairros</t>
  </si>
  <si>
    <t>Por favor, forneça uma foto de "imagem heróia" de alta resolução mostrando um convívio, um esteet da cidade andável ou espaço público para esta cidade, idealmente em .jpg formato com dimensões na proporção de 21:10 (por exemplo, 2100px por 1000px)</t>
  </si>
  <si>
    <t>Por favor, forneça uma foto de "imagem heróia" de alta resolução mostrando um convívio, um esteet de cidade andável ou espaço público para esta cidade, idealmente em .jpg formato com dimensões na proporção de 1:1 (por exemplo, 1000px por 1000px)</t>
  </si>
  <si>
    <t xml:space="preserve">Comparações com os valores médios de todas as cidades incluídas neste estudo internacional poderiam informar mudanças necessárias para as políticas municipais locais. Os mapas mostram a distribuição de recursos de desenho urbano e de transporte em São Paulo, e identificam áreas que poderiam se beneficiar mais das intervenções para criar ambientes saudáveis e sustentáveis. </t>
  </si>
  <si>
    <t>(abaixo) Porcentagem da população com acesso a comodidades dentro de 500 metros (m) em São Paulo, Brasil.</t>
  </si>
  <si>
    <t>Caminhabilidade em São Paulo</t>
  </si>
  <si>
    <t>Densidade Populacional</t>
  </si>
  <si>
    <t>*Os limiares baseiam-se na nossa modelagem das características dos ambientes construídos necessárias para se atingir a meta de uma redução relativa de 15% na atividade física insuficiente por meio da prática da caminhada, de acordo com o Plano de Ação Global Para a Atividade Física da Organização Mundial da Saúde. Encontramos evidências preliminares de que a densidade de cruzamentos de ruas acima de 250 por km² e bairros ultradensos (&gt; 15.000 pessoas por km²) podem beneficiar cada vez menos a prática de caminhada. Este é um tema importante para pesquisas futuras.</t>
  </si>
  <si>
    <t>Presença de políticas em São Paulo</t>
  </si>
  <si>
    <t>Políticas de desenho urbano e transporte que apoiam a saúde e sustentabilidade</t>
  </si>
  <si>
    <t>Qualidade das políticas em São Paulo</t>
  </si>
  <si>
    <t>Classificação de qualidade para políticas específicas e mensuráveis alinhadas com evidências de consenso sobre cidades saudáveis</t>
  </si>
  <si>
    <t>Requisitos de Avaliação de Impacto na saúde na política/legislação urbana/transporte</t>
  </si>
  <si>
    <t>Políticas de diminuição da poluição do ar relacionadas ao planejamento de transportes</t>
  </si>
  <si>
    <t>Políticas de diminuição da poluição do ar relacionadas ao planejamento do uso do solo</t>
  </si>
  <si>
    <t>Os bairros caminháveis oferecem oportunidades para estilos de vida ativos, saudáveis e sustentáveis por terem densidade populacional suficiente, mas não excessiva, para apoiar o fornecimento adequado de comodidades locais, incluindo serviços de transporte público. Os bairros caminháveis também têm usos mistos do solo e ruas bem conectadas, para garantir acesso próximo e conveniente aos destinos. Infraestrutura de pedestres de alta qualidade e redução do tráfego por meio do gerenciamento da demanda pelo uso do carro também podem incentivar a caminhada como forma de transporte ou deslocamento.</t>
  </si>
  <si>
    <t>Políticas de caminhabilidade em São Paulo</t>
  </si>
  <si>
    <t>Políticas de transporte público em São Paulo</t>
  </si>
  <si>
    <t>Políticas de espaços públicos abertos em São Paulo</t>
  </si>
  <si>
    <t>Meta mensurável</t>
  </si>
  <si>
    <t>Requisitos de conectividade de ruas</t>
  </si>
  <si>
    <t>Metas para a prática de caminhada</t>
  </si>
  <si>
    <t xml:space="preserve">Metas para o uso da bicicleta </t>
  </si>
  <si>
    <t>Conectividade de ruas</t>
  </si>
  <si>
    <t>Acesso aos transportes públicos</t>
  </si>
  <si>
    <t>Acesso aos espaços públicos abertos</t>
  </si>
  <si>
    <t>O fácil acesso ao transporte público frequente é um fator determinante fundamental para sistemas de transporte saudáveis e sustentáveis. O transporte público próximo às residências e aos locais de trabalho aumenta a participação modal nas viagens de transporte público, incentivando a caminhada relacionada ao transporte ou como deslocamento; oferece acesso a empregos e serviços regionais; melhora a saúde, o desenvolvimento econômico e a inclusão social; e reduz a poluição e as emissões de carbono. A frequência dos serviços também incentiva o uso do transporte público, além da proximidade de estações ou paradas.</t>
  </si>
  <si>
    <t>O acesso local a espaços abertos públicos de alta qualidade promove a atividade física de lazer ou recreativa e a saúde mental. Os espaços públicos abertos criam ambientes convidativos e atraentes, ajudam a resfriar a cidade e protegem a biodiversidade. À medida que as cidades se adensam e os espaços abertos privados diminuem, fornecer mais espaços públicos abertos é fundamental para a saúde da população. Ter um espaço público aberto a 400 m das residências pode incentivar a caminhada. O acesso a parques maiores também pode ser importante.</t>
  </si>
  <si>
    <t>Requisitos mínimos para acesso a espaços públicos abertos</t>
  </si>
  <si>
    <t>Limites urbanos</t>
  </si>
  <si>
    <t>A disponibilidade e a qualidade das políticas urbanas e de transporte que apoiam a saúde e a sustentabilidade em São Paulo estão acima da média em comparação com outras cidades. São Paulo incorpora ações voltadas à saúde em sua política de transporte, mas esse foco está ausente em sua política urbana metropolitana. Também não possui requisitos para avaliação do impacto na saúde de intervenções urbanas e de transporte. Em algumas áreas de políticas, como caminhabilidade e transporte público, São Paulo carece de padrões e metas mensuráveis ​​. No entanto, a grande maioria dos bairros de São Paulo é altamente caminhável em relação às 25 cidades deste estudo internacional. Para atingir as metas da OMS de aumentar a atividade física, 99% dos moradores de São Paulo vivem em bairros que atendem aos limites de densidade e 70% vivem em bairros que atendem aos limites de conectividade das ruas. No entanto, notadamente alguns moradores de São Paulo podem viver em bairros que excedem os níveis de densidade e conectividade das ruas que incentivam a atividade física. Noventa e quatro por cento dos moradores vivem em bairros com acesso a paradas de transporte público com serviços regulares. Quase três quartos dos moradores têm acesso a algum espaço aberto público dentro de 500m, mas apenas 16% vivem a 500m de um espaço aberto público maior. A porcentagem da população de São Paulo com acesso a até 500m de um mercado de alimentos, lojas de conveniências ou qualquer espaço aberto público está um pouco abaixo da média em comparação com outras cidades estudadas, mas o acesso a grandes espaços abertos públicos está bem abaixo da média.</t>
  </si>
  <si>
    <t>Names</t>
  </si>
  <si>
    <t>Mediana para 25 cidades internacionais</t>
  </si>
  <si>
    <t>Image 1 description</t>
  </si>
  <si>
    <t>Image 2 description</t>
  </si>
  <si>
    <t>MASP Museum, Paulista Avenue, Sunday</t>
  </si>
  <si>
    <t>Hong Kong skyline as seen from the West Kowloon Cultural District</t>
  </si>
  <si>
    <t>Avenue of Stars with the Hong Kong skyline in the background</t>
  </si>
  <si>
    <t>Bike, scooter and pedestrians on Carrer de la Diputació at the intersection of Carrer d'Enric Granados, Barcelona</t>
  </si>
  <si>
    <t>© 2022 Xavier Delclòs-Alió</t>
  </si>
  <si>
    <t>Pedestrians and bikes on Carrer Astúries, Barcelona</t>
  </si>
  <si>
    <t>Dixon Hollow, Connswater Community Greenway, Belfast</t>
  </si>
  <si>
    <t>© 2018 Connswater Community Greenway</t>
  </si>
  <si>
    <t>Family cycle ride along the Connswater Community Greenway</t>
  </si>
  <si>
    <t>Pedestrians on Swanston St</t>
  </si>
  <si>
    <t>Brunswick neighbourhood</t>
  </si>
  <si>
    <t>Bus Rapid Transit "Metrobus", Mexico City, Mexico</t>
  </si>
  <si>
    <t>© 2020 Ana Queralt</t>
  </si>
  <si>
    <t>© 2022 Ivan Israel Cruz Flores (@ivan_cf__)</t>
  </si>
  <si>
    <t>© 2022 Eric A. Stone</t>
  </si>
  <si>
    <t>© 2019 Carl Higgs</t>
  </si>
  <si>
    <t>Hoan Kiem Lake, Hanoi, Viet Nam</t>
  </si>
  <si>
    <t>Pedestrians gather to watch a street performance on Trang Tien St, Hanoi Vietnam</t>
  </si>
  <si>
    <t>Waenganui
/6</t>
  </si>
  <si>
    <t>Tiketike
/19</t>
  </si>
  <si>
    <t>中
/6</t>
  </si>
  <si>
    <t>高
/19</t>
  </si>
  <si>
    <t>Média
/6</t>
  </si>
  <si>
    <t>Alta
/19</t>
  </si>
  <si>
    <t>Médio
/6</t>
  </si>
  <si>
    <t>ปานกลาง
/6</t>
  </si>
  <si>
    <t>สูง
/19</t>
  </si>
  <si>
    <t>நடு
/6</t>
  </si>
  <si>
    <t>உயர்
/19</t>
  </si>
  <si>
    <t>Cao
/19</t>
  </si>
  <si>
    <t>Rapport - indicatoren van een gezonde en duurzame stad</t>
  </si>
  <si>
    <t>Internationale vergelijkingen met 25 steden</t>
  </si>
  <si>
    <t>Wereldwijde samenwerking rond gezonde en duurzame stadsindicatoren</t>
  </si>
  <si>
    <t>Supermarkt</t>
  </si>
  <si>
    <t>Publieke ruimte (algemeen)</t>
  </si>
  <si>
    <t>Grote publieke ruimte</t>
  </si>
  <si>
    <t>Halte voor openbaar vervoer</t>
  </si>
  <si>
    <t>Bewegingsvriendelijkheid ("walkability") in vergelijking met 25 steden</t>
  </si>
  <si>
    <t>% van de bevolking met toegang tot het openbaar vervoer</t>
  </si>
  <si>
    <t xml:space="preserve">% van de bevolking binnen 500 meter van openbaar vervoer met gemiddelde frequentie elke 20 minuten (of meer) op weekdagen </t>
  </si>
  <si>
    <t>% van de bevolking binnen 500 meter van publieke ruimte met een oppervlakte van 1,5 hectare of groter</t>
  </si>
  <si>
    <t xml:space="preserve">Beleid geïdentificeerd </t>
  </si>
  <si>
    <t>% van de bevolking met toegang tot XX binnen 500 meter</t>
  </si>
  <si>
    <t>dichtheid kruispunten in de buurt</t>
  </si>
  <si>
    <t>Mediaan voor 25 internationale steden</t>
  </si>
  <si>
    <t>Voorzie hier een 'hero image' foto met hoge resolutie van een gezellige, bewegingsvriendelijke straat of publieke ruimte in deze stad. Idealiter in .jpg formaat met afmetingen in een 21:10 verhouding (vb. 2100px op 1000px)</t>
  </si>
  <si>
    <t>Voorzie hier een 'hero image' foto van een gezellige, bewegingsvriendelijke straat of publieke ruimte in deze stad. Idealiter in .jpg formaat met afmetingen in een 1:1 verhouding (vb. 1000 px op 1000 px)</t>
  </si>
  <si>
    <t>(hieronder) Percentage van de bevolking met toegang tot voorzieningen binnen de 500 meter (m) in {city}, {country}.</t>
  </si>
  <si>
    <t xml:space="preserve">Bewegingsvriendelijkheid in {city} </t>
  </si>
  <si>
    <t>Stadsontwerp- en vervoersbeleid ter ondersteuning van gezond en duurzaamheid</t>
  </si>
  <si>
    <t xml:space="preserve">Beoordeling van beleidskwaliteit voor specifieke, meetbare beleidsindicatoren afgestemd op evidentie over gezonde steden </t>
  </si>
  <si>
    <t>Specifieke gezondheidsgerichte acties in het grootstedelijk stadsbeleid</t>
  </si>
  <si>
    <t xml:space="preserve">Specifieke gezondheidsgerichte acties in het grootstedelijk vervoersbeleid </t>
  </si>
  <si>
    <t>Vereisten mbt het meten van gezondheidsimpact in stedelijk en vervoersbeleid of wetgeving</t>
  </si>
  <si>
    <t>Informatie over overheidsuitgaven voor infrastructuur voor verschillende transportmodi</t>
  </si>
  <si>
    <t>Beleidsmaatregelen inzake luchtvervuiling - gerelateerd aan vervoersplanning</t>
  </si>
  <si>
    <t>Beleidsmaatregelen inzake luchtvervuiling - gerelateerd aan ruimtelijke ordening</t>
  </si>
  <si>
    <t xml:space="preserve">Bewegingsvriendelijke buurten bieden mogelijkheden voor een actieve, gezonde en duurzame levensstijl dankzij een voldoende hoge, maar niet overmatige, bevolkingsdichtheid die het aanbieden van lokale voorzieningen, zoals openbaar vervoer, mogelijk maakt. Bewegingsvriendelijke buurten kenmerken zich ook door een gemengd landgebruik en een hoge stratenconnectiviteit, wat een gemakkelijke toegang to bestemmingen kan garanderen. Het voorzien van kwalitatieve voetgangersinfrastructuur en het verminderen van verkeersdrukte door het managen van de nood aan autogebruik, kunnen wandelen (als transportmiddel) ook faciliteren. </t>
  </si>
  <si>
    <t>Beleid rond bewegingsvriendelijkheid in {city}</t>
  </si>
  <si>
    <t>Beleid rond publieke ruimtes in {city}</t>
  </si>
  <si>
    <t>consistent met gezondheidsevidentie</t>
  </si>
  <si>
    <t>Vereisten voor dichtheid van woningen</t>
  </si>
  <si>
    <t>Vereisten voor stratenconnectiviteit</t>
  </si>
  <si>
    <t>Aanleg infrastructuur voor voetgangers</t>
  </si>
  <si>
    <t>Aanleg infrastructuur voor fietsers</t>
  </si>
  <si>
    <t>Doelstellingen voor participatie - wandelen</t>
  </si>
  <si>
    <t>Doelstellingen voor participatie - fietsen</t>
  </si>
  <si>
    <t>Connectiviteit van het stratennetwerk</t>
  </si>
  <si>
    <t>Toegankelijkheid openbaar vervoer</t>
  </si>
  <si>
    <t>Toegankelijkheid publieke ruimte</t>
  </si>
  <si>
    <t>Vereisten voor toegang tot het openbaar vervoer om zich naar het werk of andere diensten te verplaatsen</t>
  </si>
  <si>
    <t>Vereisten voor spreiding van werkgelegenheid</t>
  </si>
  <si>
    <t>Minimumvereisten voor toegankelijkheid van het openbaar vervoer</t>
  </si>
  <si>
    <t>Doelstellingen voor het gebruik van openbaar vervoer</t>
  </si>
  <si>
    <t>Minimumvereisten voor toegankelijkheid van publieke ruimte</t>
  </si>
  <si>
    <t xml:space="preserve">Het volledige rapport met een beschrijving van de data, methodes en beperkingen is gepubliceerd in </t>
  </si>
  <si>
    <t>Stadsgrenzen</t>
  </si>
  <si>
    <t>Stadskenmerken</t>
  </si>
  <si>
    <t>Dit werk is gelicenseerd onder een Creative Commons Attribution-NonCommercial 4.0 International License.</t>
  </si>
  <si>
    <t>Gemiddeld
/6</t>
  </si>
  <si>
    <t>Hoog
/19</t>
  </si>
  <si>
    <t>Delfien Van Dyck</t>
  </si>
  <si>
    <t>Vertaling</t>
  </si>
  <si>
    <t>Oversættelse</t>
  </si>
  <si>
    <t>Übersetzung</t>
  </si>
  <si>
    <t>Whakamaoritanga</t>
  </si>
  <si>
    <t>மொழிபெயர்ப்பு</t>
  </si>
  <si>
    <t>Dịch</t>
  </si>
  <si>
    <t xml:space="preserve">Tiếng Việt </t>
  </si>
  <si>
    <t>Báo cáo về các chỉ số thành phố lành mạnh và bền vững</t>
  </si>
  <si>
    <t>so sánh với 25 thành phố quốc tế</t>
  </si>
  <si>
    <t>Chương trình hợp tác nghiên cứu về các chỉ số thành phố lành mạnh và bền vững toàn cầu</t>
  </si>
  <si>
    <t>Điểm dừng đón phương tiện giao thông công cộng</t>
  </si>
  <si>
    <t>Giao thông công cộng hoạt động thường xuyên</t>
  </si>
  <si>
    <t>Giao thông công cộng hoạt động thường xuyên (Không được đánh giá)</t>
  </si>
  <si>
    <t>Khả năng đi bộ trong khu dân cư so với 25 thành phố</t>
  </si>
  <si>
    <t>% dân số trong phạm vi 500m từ giao thông công cộng
có tần suất trung bình 20 phút/chuyến trở lên vào ngày trong tuần</t>
  </si>
  <si>
    <t xml:space="preserve">% dân số trong phạm vi 500m từ không gian mở
công cộng có diện tích 1,5 ha trở lên </t>
  </si>
  <si>
    <t>Mật độ dân số khu dân cư</t>
  </si>
  <si>
    <t>Mật độ giao lộ đường xá trong khu dân cư</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</si>
  <si>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21: 10 (ví dụ: 2100px x 1000px)</t>
  </si>
  <si>
    <t>Vui lòng cung cấp một bức ảnh 'hình ảnh đặc trưng' có độ phân giải cao cho thấy một đường phố nhộn nhịp, sống động, dễ dàng đi bộ hoặc một không gian công cộng cho thành phố này, lý tưởng nhất là ở định dạng .jpg với kích thước theo tỷ lệ 1:1 (ví dụ: 1000px x 1000px)</t>
  </si>
  <si>
    <t>(dưới đây) Tỷ lệ dân số được tiếp cận các tiện nghi sống trong vòng phạm vi 500 mét (m) ở {city}, {country}.</t>
  </si>
  <si>
    <t xml:space="preserve">Khả năng đi bộ ở {city} </t>
  </si>
  <si>
    <t>Mật độ dân số</t>
  </si>
  <si>
    <t>Sự hiện diện của chính sách tại {city}</t>
  </si>
  <si>
    <t>Xếp hạng chất lượng chính sách cho các chính sách cụ thể, có thể đo lường được, phù hợp với bằng chứng đồng thuận về các thành phố lành mạnh</t>
  </si>
  <si>
    <t xml:space="preserve">Các yêu cầu quy hoạch đô thị </t>
  </si>
  <si>
    <t>Các điều khoản cụ thể tập trung vào sức khỏe trong chính sách đô thị</t>
  </si>
  <si>
    <t>Các điều khoản cụ thể tập trung vào sức khỏe trong chính sách giao thông đô thị</t>
  </si>
  <si>
    <t>Các yêu cầu về đánh giá tác động sức khỏe trong chính sách và luật lệ về đô thị / giao thông vận tải</t>
  </si>
  <si>
    <t>Các chính sách về ô nhiễm không khí liên quan đến quy hoạch giao thông vận tải</t>
  </si>
  <si>
    <t>Chính sách về ô nhiễm không khí liên quan đến quy hoạch sử dụng đất</t>
  </si>
  <si>
    <t>Các khu dân cư có thể đi bộ cung cấp những cơ hội cho lối sống năng động, lành mạnh và bền vững thông qua việc có mật độ dân số vừa đủ, không quá cao, để cung cấp đủ các tiện nghi trong khu vực bao gồm các dịch vụ giao thông công cộng. Các khu dân cư có thể đi bộ cũng thường có việc quy hoạch sử dụng đất dạng hỗn hợp và hệ thống đường xá được kết nối tốt, đảm bảo các điểm đến trong phạm vi gần và dễ dàng tiếp cận. Cơ sở hạ tầng đi bộ chất lượng tốt và việc giảm lưu lượng giao thông thông qua quản lý nhu cầu sử dụng xe hơi cũng khuyến khích việc đi bộ vì mục đích giao thông.</t>
  </si>
  <si>
    <t>Chính sách về khả năng đi bộ tại {city}</t>
  </si>
  <si>
    <t>Chính sách đã được xác định</t>
  </si>
  <si>
    <t>thống nhất với các bằng chứng sức khỏe</t>
  </si>
  <si>
    <t>Các yêu cầu về mật độ nhà ở</t>
  </si>
  <si>
    <t>Các yêu cầu về kết nối đường xá</t>
  </si>
  <si>
    <t>Cung cấp cơ sở hạ tầng cho xe đạp</t>
  </si>
  <si>
    <t>Các mục tiêu về tham gia đi bộ</t>
  </si>
  <si>
    <t>Các mục tiêu về tham gia đi xe đạp</t>
  </si>
  <si>
    <t>Kết nối đường xá</t>
  </si>
  <si>
    <t>Tiếp cận giao thông công cộng</t>
  </si>
  <si>
    <t>Các yêu cầu về tiếp cận giao thông công cộng cho việc làm và dịch vụ</t>
  </si>
  <si>
    <t>Các yêu cầu phân phối việc làm</t>
  </si>
  <si>
    <t>Các yêu cầu tối thiểu về tiếp cận giao thông công cộng</t>
  </si>
  <si>
    <t>Các mục tiêu về sử dụng phương tiện giao thông công cộng</t>
  </si>
  <si>
    <t>Yêu cầu tối thiểu đối với việc tiếp cận không gian mở công cộng</t>
  </si>
  <si>
    <t>Trung bình
/6</t>
  </si>
  <si>
    <t>Thanh Phuong Ho</t>
  </si>
  <si>
    <t>Groenevalleipark</t>
  </si>
  <si>
    <t>VisitReeks01</t>
  </si>
  <si>
    <t>© 2020 Jim Sallis</t>
  </si>
  <si>
    <t>© 2022 Carl Higgs</t>
  </si>
  <si>
    <t>Fed Hill Park</t>
  </si>
  <si>
    <t>Safe Signage Bike Lane Roland</t>
  </si>
  <si>
    <t>© 2022 Tuan Quoc Nguyen</t>
  </si>
  <si>
    <t>Báo cáo về các chỉ số thành phố lành mạnh và bền vững:</t>
  </si>
  <si>
    <t>Việc so sánh với các giá trị trung bình của tất cả các thành phố trong nghiên cứu quốc tế này cung cấp thông tin về những thay đổi cần thiết cho các chính sách của từng thành phố. Các bản/biểu đồ cho thấy sự phân bố của các yếu tố giao thông và thiết kế đô thị trên khắp Hà Nội, đồng thời xác định các khu vực có thể được hưởng lợi nhiều nhất từ các biện pháp can thiệp nhằm tạo ra môi trường lành mạnh và bền vững.</t>
  </si>
  <si>
    <t>Thông tin về chi tiêu của chính phủ cho cơ sở hạ tầng của các phương thức giao thông vận tải khác nhau</t>
  </si>
  <si>
    <t>Các biện pháp hạn chế việc đỗ xe để làm giảm việc sử dụng xe hơi</t>
  </si>
  <si>
    <t>Tiếp cận không gian mở công cộng</t>
  </si>
  <si>
    <t>Sự tiếp cận với không gian mở công cộng chất lượng cao gần nơi ở giúp thúc đẩy hoạt động thể chất với mục đích giải trí và sức khỏe tâm lý. Các không gian mở công cộng trong phạm vi gần cũng tạo ra môi trường vui vẻ, hấp dẫn, giúp làm mát thành phố và bảo vệ đa dạng sinh học. Do các thành phố ngày một trở nên chật chội hơn và không gian mở tư hữu ngày càng suy giảm, việc cung cấp nhiều không gian mở công cộng hơn là rất quan trọng đối với sức khỏe dân số. Việc có không gian mở công cộng trong vòng phạm vi 400 m từ nhà có thể giúp khuyến khích gia tăng việc đi bộ. Ngoài ra, việc được tiếp cận các công viên lớn cũng rất quan trọng.</t>
  </si>
  <si>
    <t>Chính sách về không gian mở công cộng tại {city}</t>
  </si>
  <si>
    <t>Báo cáo đầy đủ bao gồm dữ liệu, các phương pháp và các hạn chế đã được công bố dưới tên:</t>
  </si>
  <si>
    <t>Nhóm điều hành nghiên cứu</t>
  </si>
  <si>
    <t>Cộng tác viên nghiên cứu tại địa phương ({city})</t>
  </si>
  <si>
    <t>Thanh Phuong Ho, Mark Stevenson &amp; Minh Hieu Trinh</t>
  </si>
  <si>
    <t>Chính sách về thiết kế đô thị và giao thông có ủng hộ vấn đề sức khỏe và tính bền vững</t>
  </si>
  <si>
    <t>Chao Phraya and Bangkok skyline</t>
  </si>
  <si>
    <t>Lumphini Park, Bangkok</t>
  </si>
  <si>
    <t>Pedestrian street</t>
  </si>
  <si>
    <t>2022-03-16</t>
  </si>
  <si>
    <t>2022-03-29</t>
  </si>
  <si>
    <t>2022-03-28</t>
  </si>
  <si>
    <t>Date of last e-mail received</t>
  </si>
  <si>
    <t>2022-03-09</t>
  </si>
  <si>
    <t>* Els llindars es basen en el nostre modelatge de les característiques de l'entorn construït necessàries per a l'assoliment de l'objectiu del Pla d'Acció Global per a l'Activitat Física de l'Organització Mundial de la Salut (OMS), que es refereix a una reducció del 15% en la manca d'activitat física a través del desplaçament a peu. Hem trobat evidències preliminars de que una densitat d'interseccions superior a 250 interseccions per km² i els barris ultradensos (&gt; 15.000 persones per km²) poden tenir beneficis decreixents per a l'activitat física. Aquest és un tema important per a futures investigacions.</t>
  </si>
  <si>
    <t>Zpráva o indikátorech zdravého a udržitelného města:</t>
  </si>
  <si>
    <t>Mezinárodní srovnání 25 měst</t>
  </si>
  <si>
    <t>Mezinárodní spolupráce na indikátorech zdravého a udržitelného města</t>
  </si>
  <si>
    <t>Obchod s potravinami</t>
  </si>
  <si>
    <t>Obchod se smíšeným zbožím</t>
  </si>
  <si>
    <t>Jakékoli veřejné prostranství</t>
  </si>
  <si>
    <t>Velké veřejné prostranství</t>
  </si>
  <si>
    <t>Zastávka veřejné dopravy</t>
  </si>
  <si>
    <t>Pravidelná linková doprava</t>
  </si>
  <si>
    <t>Pravidelná linková doprava (nehodnoceno)</t>
  </si>
  <si>
    <t>Nevhodné</t>
  </si>
  <si>
    <t>Průměrné</t>
  </si>
  <si>
    <t>Vhodné</t>
  </si>
  <si>
    <t>% obyvatel s dostupností zastávek veřejné dopravy</t>
  </si>
  <si>
    <t>% obyvatel ve vzdálenosti do 500 m od zastávky veřejné dopravy obsluhované v průměrném pracovním dni každých 20 minut nebo častěji.</t>
  </si>
  <si>
    <t>% obyvatel ve vzdálenosti 500 m od veřejného prostranství o velikosti minimálně 1,5 hektaru</t>
  </si>
  <si>
    <t>Dokumenty k dispozici</t>
  </si>
  <si>
    <t>na km²</t>
  </si>
  <si>
    <t>Hustota zalidnění v okolí bydliště</t>
  </si>
  <si>
    <t>Hustota křižovatek v okolí bydliště</t>
  </si>
  <si>
    <t>Hodnota mediánu pro 25 měst</t>
  </si>
  <si>
    <t>Poskytněte prosím fotografii "hlavního obrázku" ve vysokém rozlišení, která zobrazuje příjemnou, pěší městskou třídu nebo veřejný prostor tohoto města, ideálně ve formátu .jpg s rozměry v poměru 21:10 (např. 2100px na 1000px).</t>
  </si>
  <si>
    <t>Poskytněte prosím fotografii "hlavního obrázku" ve vysokém rozlišení, která zobrazuje příjemnou, pěší městskou třídu nebo veřejný prostor tohoto města, ideálně ve formátu .jpg s rozměry v poměru 1:1 (např. 1000px na 1000px).</t>
  </si>
  <si>
    <t>Zpráva o indikátorech zdravého a udržitelného města</t>
  </si>
  <si>
    <t>* Mezní hodnoty vycházejí ze statistického modelování charakteristik zastavěného prostředí. Tato mezní hodnota je nutná k dosažení cíle Globálního akčního plánu pro pohybovou aktivitu Světové zdravotnické organizace, tj. relativní snížení nedostatečné pohybové aktivity o 15 % prostřednictvím chůze. Z předběžných poznatků vyplývá, že hustota &gt;250 křižovatek na km² a vysoká hustota zalidnění (&gt;15 000 osob na km²) mohou vést k omezení pozitivního vlivu na pohybovou aktivitu. Toto je důležité téma pro budoucí výzkum.</t>
  </si>
  <si>
    <t>Strategické dokumenty pro urbanistické plánování a dopravu, které podporují zdraví a udržitelnost</t>
  </si>
  <si>
    <t>Kvalita konkrétních a hodnotitelných strategických dokumentů v kontextu současných poznatků o zdravých městech</t>
  </si>
  <si>
    <t>Požadavky územního plánování</t>
  </si>
  <si>
    <t>Střední
/6</t>
  </si>
  <si>
    <t>Vysoká
/19</t>
  </si>
  <si>
    <t>Konkrétní opatření zaměřená na zdraví uvedená v urbánní politice</t>
  </si>
  <si>
    <t>Konkrétní opatření zaměřená na zdraví uvedená v dopravní politice</t>
  </si>
  <si>
    <t>Health Impact Assessment (HIA) zpracován v urbánní/dopravní politice/legislativě</t>
  </si>
  <si>
    <t>Informace o veřejných výdajích na infrastrukturu pro různé formy dopravy</t>
  </si>
  <si>
    <t>Strategické dokumenty týkající se znečištění ovzduší vztažené k plánování dopravy</t>
  </si>
  <si>
    <t>Strategické dokumenty týkající se znečištění ovzduší vztažené k územnímu plánování</t>
  </si>
  <si>
    <t>Městské čtvrtě s vhodnými podmínkami pro chůzi poskytují příležitosti pro aktivní, zdravý a udržitelný životní styl díky dostatečné, ale ne nadměrné hustotě zalidnění, která podporuje dostatečnou nabídku místní občanské vybavenosti a veřejné dopravy. Takové čtvrtě mají také víceúčelové využití území a dobře propojené ulice, které zajišťují blízký a pohodlný přístup k různým cílům. Podpořit pěší dopravu také může kvalitní infrastruktura určená pro chůzi nebo redukování dopravy prostřednictvím ovlivňování poptávky po používání automobilů.</t>
  </si>
  <si>
    <t>Dokument k dispozici</t>
  </si>
  <si>
    <t>V souladu s poznatky o zdraví</t>
  </si>
  <si>
    <t>Požadavky na hustotu zástavby</t>
  </si>
  <si>
    <t>Požadavky na propojení ulic</t>
  </si>
  <si>
    <t>Restrikce parkování s cílem odradit od používání automobilů</t>
  </si>
  <si>
    <t>Zajištění infrastruktury pro chodce</t>
  </si>
  <si>
    <t>Zajištění infrastruktury pro cyklisty</t>
  </si>
  <si>
    <t>Cíle v oblasti pěší dopravy</t>
  </si>
  <si>
    <t>Cíle v oblasti cyklistické dopravy</t>
  </si>
  <si>
    <t>Propojení ulic</t>
  </si>
  <si>
    <t>Dostupnost veřejné dopravy</t>
  </si>
  <si>
    <t>Dostupnost veřejného prostranství</t>
  </si>
  <si>
    <t>Snadno dostupná a frekventovaná veřejná doprava je klíčovým faktorem zdravého a udržitelného dopravního systému. Veřejná doprava v blízkosti bydliště a zaměstnání zvyšuje podíl cest realizovaných touto dopravou, také ale podporuje pěší dopravu, nabízí přístup k regionálním pracovním místům a službám, zlepšuje zdraví, hospodářský rozvoj, sociální začlenění, snižuje znečištění ovzduší a emise uhlíku. Kromě blízkosti zastávek podporuje využívání veřejné dopravy také četnost spojů.</t>
  </si>
  <si>
    <t>Požadavky na dostupnost zaměstnání a služeb prostřednictvím veřejné dopravy</t>
  </si>
  <si>
    <t>Požadavky na rozmístění pracovních míst</t>
  </si>
  <si>
    <t>Minimální požadavky na dostupnost veřejné dopravy</t>
  </si>
  <si>
    <t>Cíle pro využívání veřejné dopravy</t>
  </si>
  <si>
    <t>Lokální přístup k velmi kvalitnímu veřejnému prostranství podporuje rekreační pohybovou aktivitu a duševní zdraví. Veřejné prostranství v okolí bydliště vytváří příjemné a atraktivní prostředí, pomáhá ochlazovat město a chrání biologickou rozmanitost. Vzhledem k tomu, že se města zahušťují a soukromých volných ploch ubývá, je pro zdraví obyvatelstva zásadní zajistit více veřejného prostranství. Veřejné prostranství ve vzdálenosti do 400 m od místa bydliště může podpořit chůzi. Také přístup k větším parkům může být velmi důležitý.</t>
  </si>
  <si>
    <t>Minimální požadavky na dostupnost veřejného prostranství</t>
  </si>
  <si>
    <t>Souhrnná zpráva včetně dat, metodiky a limit byla publikována jako</t>
  </si>
  <si>
    <t>Předklad:</t>
  </si>
  <si>
    <t>Souhrn</t>
  </si>
  <si>
    <t>V porovnání s ostatními městy je v Olomouci existence a kvalita urbánních a dopravních strategických dokumentů podporujících zdraví a udržitelnost jen těsně podprůměrná. Zdá se, že město Olomouc nemá ve svých urbánních a dopravních strategických dokumentech konkrétní opatření zaměřená na zdraví ani požadavky na hodnocení dopadů na zdraví. V mnoha oblastech navíc dokumenty postrádají konkrétní standardy a měřitelné cíle. Přesto má při srovnání 25 měst hodnocených v této studii většina čtvrtí v Olomouci dobré podmínky pro chůzi, s výjimkou vnějších příměstských oblastí. Pokud jde o mezní hodnoty pro dosažení cílů Světové zdravotnické organizace pro zvýšení pohybové aktivity, tak v Olomouci se nevyskytuje žádná lokalita, která by splňovala mezní hodnotu minimální hustoty zalidnění a 54,2 % obyvatel bydlí v prostředí, které dosahuje mezní hodnoty pro propojení ulic. Naprostá většina obyvatel (89 %) má zastávky veřejné dopravy v docházkové vzdálenosti do 500 m, nicméně údaje o frekvenci spojů nejsou pro Olomouc k dispozici. Podobně má naprostá většina obyvatel dostupné veřejné prostranství do 500 m, ale pouze 46 % má dostupné veřejné prostranství větší rozlohy. Ukázalo se navíc, že dostupnost většího veřejného prostranství není prostorově rovnoměrná. Podíl obyvatel Olomouce s přístupem ke všem sledovaným zařízením občanské vybavenosti je podobný jako v ostatních zkoumaných městech.</t>
  </si>
  <si>
    <t>Porovnání mediánových hodnot všech měst zahrnutých do této mezinárodní studie by mohlo poskytnout městské politice informace o potřebných změnách. Mapy znázorňují charakter i strukturu městského prostoru a dopravy v Olomouci a identifikují oblasti, které by mohly mít největší prospěch z intervencí zaměřených na vytvoření zdravého a udržitelného prostředí.</t>
  </si>
  <si>
    <t>(níže) Podíl obyvatel s docházkovou vzdáleností k občanské vybavenosti do 500 metrů (m) v Olomouci, {country}.</t>
  </si>
  <si>
    <t>Podmínky pro chůzi (walkability) v Olomouci</t>
  </si>
  <si>
    <t>Existence strategických dokumentů v Olomouci</t>
  </si>
  <si>
    <t>Kvalita strategických dokumentů v Olomouci</t>
  </si>
  <si>
    <t>Strategické dokumenty týkající se veřejné dopravy v Olomouci</t>
  </si>
  <si>
    <t>Strategické dokumenty týkající se veřejného prostranství v Olomouci</t>
  </si>
  <si>
    <t>Jan Dygrýn, Josef Mitáš</t>
  </si>
  <si>
    <t>Hausa</t>
  </si>
  <si>
    <t>Rahoton Manufofin Birni Lafiya da Dorewa:</t>
  </si>
  <si>
    <t>Kwatanta da birane 25 na duniya</t>
  </si>
  <si>
    <t>Haɗin gwiwar Ma'anonin Lafiya da Lafiyar Duniya &amp; Dorewar Birni</t>
  </si>
  <si>
    <t>Najeriya</t>
  </si>
  <si>
    <t>Kasuwar abinci</t>
  </si>
  <si>
    <t>kantin kayan dadi</t>
  </si>
  <si>
    <t>Duk wani fili na jama'a</t>
  </si>
  <si>
    <t>Babban fili na jama'a</t>
  </si>
  <si>
    <t>Tashar sufurin jama'a</t>
  </si>
  <si>
    <t>Jirgin jama'a tare da sabis na yau da kullun</t>
  </si>
  <si>
    <t>Jirgin jama'a tare da sabis na yau da kullun (ba a tantance shi ba)</t>
  </si>
  <si>
    <t>Tafiya a unguwanni dangane da birane 25</t>
  </si>
  <si>
    <t>Ƙananan</t>
  </si>
  <si>
    <t>Matsakaicin</t>
  </si>
  <si>
    <t>Babban</t>
  </si>
  <si>
    <t>% yawan jama'a tare da samun damar zirga-zirgar jama'a</t>
  </si>
  <si>
    <t>% yawan jama'a tsakanin 500m na jigilar jama'a tare da mintuna 20 ko mafi kyawun mitar ranar mako</t>
  </si>
  <si>
    <t>An gano manufofin</t>
  </si>
  <si>
    <t>da km²</t>
  </si>
  <si>
    <t>Yawan jama'ar unguwa</t>
  </si>
  <si>
    <t>Matsakaicin mahadar titin unguwar</t>
  </si>
  <si>
    <t>Makin tsakiya na birane 25 na duniya</t>
  </si>
  <si>
    <t>Da fatan za a ba da babban hoton 'hoton gwarzo' wanda ke nuna wani titin birni, mai iya tafiya ko filin jama'a don wannan birni, da kyau a cikin tsarin jpg tare da girma a cikin rabo na 21:10 (misali 2100px ta 1000px)</t>
  </si>
  <si>
    <t>Da fatan za a ba da babban hoton 'hoton gwarzo' wanda ke nuna wani titin birni, mai iya tafiya ko filin jama'a don wannan birni, da kyau a cikin tsarin jpg mai girma a cikin rabo na 1:1 (misali 1000px ta 1000px)</t>
  </si>
  <si>
    <t>Rahoton Manufofin Birni Lafiya da Dorewa</t>
  </si>
  <si>
    <t>Yawan yawan jama'a</t>
  </si>
  <si>
    <t>Matsakaicin sun dogara ne akan ƙirar mu na ginannun fasalin yanayin da ake buƙata don isa Tsarin Ayyukan Ayyukan Jiki na Hukumar Lafiya ta Duniya na raguwar 15% na ƙarancin motsa jiki ta hanyar tafiya. Mun sami shaidar farko cewa yawan mahadar tituna sama da 250 a kowace km² da ƙauyuka masu yawa (&gt; 15,000 a kowace km²) na iya samun raguwar fa'idodin motsa jiki. Wannan batu ne mai mahimmanci don bincike na gaba.</t>
  </si>
  <si>
    <t>Tsarin birane da manufofin sufuri masu tallafawa lafiya da dorewa</t>
  </si>
  <si>
    <t>Ƙididdiga ingancin manufofin ƙayyadaddun manufofin, ma'auni masu daidaitawa tare da shaidar ijma'i akan birane masu lafiya</t>
  </si>
  <si>
    <t>Bukatun tsara birni</t>
  </si>
  <si>
    <t>Tsakiya /6</t>
  </si>
  <si>
    <t>Babban /19</t>
  </si>
  <si>
    <t>Takamaiman ayyuka da suka mayar da hankali kan kiwon lafiya a cikin manufofin birni na birni</t>
  </si>
  <si>
    <t>Takamaiman ayyuka masu mayar da hankali kan kiwon lafiya a manufofin sufuri na cikin birni</t>
  </si>
  <si>
    <t>Bukatun kimanta Tasirin Lafiya a cikin manufofin sufuri / dokoki</t>
  </si>
  <si>
    <t>Bayani kan kashe-kashen gwamnati kan ababen more rayuwa na hanyoyin sufuri daban-daban</t>
  </si>
  <si>
    <t>Manufofin gurbacewar iska da suka shafi shirin sufuri</t>
  </si>
  <si>
    <t>Manufofin gurɓacewar iska masu alaƙa da tsara amfani da ƙasa</t>
  </si>
  <si>
    <t>Matsugunan da za a iya tafiya suna ba da damammaki don rayuwa mai aiki, lafiya, da ɗorewa ta hanyar samun isasshe amma ba yawan yawan jama'a don tallafawa isassun abubuwan more rayuwa na gida, gami da sabis na jigilar jama'a. Har ila yau, suna da gaurayawar amfani da ƙasa da tituna masu alaƙa, don tabbatar da kusanci da dacewa ga wuraren da ake nufi. Ingantattun kayan aikin tafiya a ƙasa da rage zirga-zirga ta hanyar sarrafa buƙatar amfani da mota kuma na iya ƙarfafa tafiya don sufuri.</t>
  </si>
  <si>
    <t>An gano manufar</t>
  </si>
  <si>
    <t>Takamaiman ma'auni ko manufa</t>
  </si>
  <si>
    <t>Makasudin aunawa</t>
  </si>
  <si>
    <t>Daidai da shaidar lafiya</t>
  </si>
  <si>
    <t>Bukatun yawa na gidaje</t>
  </si>
  <si>
    <t>Bukatun haɗin kan titi</t>
  </si>
  <si>
    <t>Ƙuntataccen yin kiliya don hana amfani da mota</t>
  </si>
  <si>
    <t>Samar da ababen more rayuwa na ƙafa</t>
  </si>
  <si>
    <t>Samar da kayan aikin keke</t>
  </si>
  <si>
    <t>Makasudin shiga tafiya</t>
  </si>
  <si>
    <t>Makasudin shiga keken keke</t>
  </si>
  <si>
    <t>Haɗin kan titi</t>
  </si>
  <si>
    <t>Hanyar sufurin jama'a</t>
  </si>
  <si>
    <t>Samun damar sararin samaniya na jama'a</t>
  </si>
  <si>
    <t>Sauƙaƙe zuwa jigilar jama'a akai-akai shine mabuɗin ƙayyadaddun lafiya da tsarin sufuri mai dorewa. Harkokin sufurin jama'a kusa da gidaje da aikin yi yana ƙara yawan yanayin tafiye-tafiyen sufurin jama'a, don haka ƙarfafa tafiya mai alaka da sufuri; bayar da dama ga ayyuka da ayyuka na yanki; inganta kiwon lafiya, ci gaban tattalin arziki, da hada kai da jama'a; da rage gurbatar yanayi da iskar carbon. Yawan sabis kuma yana ƙarfafa amfani da jigilar jama'a, ban da kusancin tashoshi ko tasha.</t>
  </si>
  <si>
    <t>Bukatun don samun damar sufurin jama'a don samun aikin yi da ayyuka</t>
  </si>
  <si>
    <t>Bukatun rarraba aikin yi</t>
  </si>
  <si>
    <t>Mafi ƙarancin buƙatun don isa ga jigilar jama'a</t>
  </si>
  <si>
    <t>Manufa don amfani da jigilar jama'a</t>
  </si>
  <si>
    <t>Samun damar gida zuwa sararin sararin samaniya mai inganci yana haɓaka ayyukan motsa jiki na nishaɗi da lafiyar hankali. Wurin buɗe ido na jama'a na kusa yana haifar da yanayi mai daɗi, mai ban sha'awa, yana taimakawa kwantar da birni da kuma kare nau'ikan halittu. Yayin da birane ke daɗaɗawa da buɗe sararin samaniya masu zaman kansu ke raguwa, samar da ƙarin sarari na jama'a yana da mahimmanci ga lafiyar jama'a. Samun sararin fili na jama'a tsakanin gidaje 400 na iya ƙarfafa tafiya. Samun damar zuwa manyan wuraren shakatawa na iya zama mahimmanci.</t>
  </si>
  <si>
    <t>Mafi ƙarancin buƙatun don shiga sararin samaniya na jama'a</t>
  </si>
  <si>
    <t>An buga cikakken rahoto wanda ya haɗa da bayanai, hanyoyi da iyakancewa azaman</t>
  </si>
  <si>
    <t>Bayanan yawan jama'a</t>
  </si>
  <si>
    <t>Iyakokin birni</t>
  </si>
  <si>
    <t>Siffofin birni</t>
  </si>
  <si>
    <t>Ma'aunin launi</t>
  </si>
  <si>
    <t>Fassara</t>
  </si>
  <si>
    <t>ambato</t>
  </si>
  <si>
    <t>Takaitawa</t>
  </si>
  <si>
    <t>Samuwar da ingancin manufofin birane da sufuri da kuma ababen more rayuwa na unguwanni masu tallafawa kiwon lafiya da dorewa a Maiduguri an gano ba su da matsakaicin matsakaici idan aka kwatanta da sauran biranen. Duk da cewa Maiduguri tana da manufofin gurbatar iska da ke da alaƙa da amfani da ƙasa, amma ga alama ba ta da buƙatun tsare-tsare na birni waɗanda suka haɗa da wasu takamaiman ayyuka da suka shafi kiwon lafiya, da ƙayyadaddun ƙa'idodi da ma'auni don samar da unguwanni masu tafiya da daidaiton hanyar zirga-zirgar jama'a da sararin samaniya. Samar da bayanan sararin samaniya don Maiduguri ya iyakance kuma wannan na iya yin bayani a wani bangare na binciken mu da ke biyo baya. Dangane da garuruwa 25 da aka gudanar a wannan bincike na kasa da kasa, galibin unguwannin Maiduguri ba sa iya tafiya, kuma duk unguwannin da za a iya tafiya kamar an yi su ne ta hanyar manyan hanyoyin sadarwa na zamani. Dangane da matakan da aka gina don samar da ayyukan muhalli don cimma burin WHO na haɓaka motsa jiki, kashi 95.9% na mazauna Maiduguri suna zaune ne a unguwannin da suka cika bakin kofa, kodayake kashi 29% ne kawai ke zaune a unguwannin da suka cika maƙasudin haɗin kan titi. Na ƙarshe na iya nuna rashin bayanai akan hanyoyin da ba na yau da kullun ba. Musamman ma, da yawa daga cikin mazauna Maiduguri da alama suna zaune a unguwannin da suka zarce yawan yawan jama'a da ke ƙarfafa motsa jiki. Kashi 10% na mazauna yankin ne ke da damar shiga tashoshi na zirga-zirgar jama'a, tare da shaidar cewa an tsara hanyar shiga cikin manyan hanyoyin sadarwa. Mazauna ƙalilan ne ke samun damar buɗe sararin samaniya tsakanin mita 500, kuma kashi 0.5% ne kawai na mazauna yankin ke samun damar buɗe sararin samaniyar jama'a, wanda ya tattara a arewa maso gabashin birnin.</t>
  </si>
  <si>
    <t>Babban karatu</t>
  </si>
  <si>
    <t>Kwatanta tare da matsakaicin ƙima na duk biranen da aka haɗa a cikin wannan binciken na duniya zai iya sanar da canje-canjen da ake buƙata don manufofin birni na gida. Taswirorin sun nuna rarrabuwar ƙirar ƙirar birane da abubuwan sufuri a cikin {city}, da kuma gano wuraren da za su iya amfana da mafi yawan ayyukan sa-kai don samar da yanayi mai lafiya da dorewa.</t>
  </si>
  <si>
    <t>Tafiya a cikin {city}</t>
  </si>
  <si>
    <t>Kasancewar siyasa a cikin {city}</t>
  </si>
  <si>
    <t>Ingantacciyar manufa a cikin {city}</t>
  </si>
  <si>
    <t>Manufar tafiya a cikin {city}</t>
  </si>
  <si>
    <t>Manufar safarar jama'a a {city}</t>
  </si>
  <si>
    <t>Manufar bude sararin samaniya a cikin {city}</t>
  </si>
  <si>
    <t>Abokan haɗin gwiwa na gida ({city})</t>
  </si>
  <si>
    <t>(a ƙasa) Kashi na yawan jama'a tare da damar samun abubuwan more rayuwa tsakanin mita 500 (m) a cikin {city}, {country}.</t>
  </si>
  <si>
    <t>Rapport om byindkatorer for sundhed og bæredygtighed</t>
  </si>
  <si>
    <t>Internationalt sammenliget med 25 byer</t>
  </si>
  <si>
    <t>Fødevarerbutikker</t>
  </si>
  <si>
    <t>Enhvert offentligt åbent rum</t>
  </si>
  <si>
    <t>Offentlig transport med regelmæssige afgange</t>
  </si>
  <si>
    <t>Offentlig transport med regelmæssige afgange (ikke evalueret)</t>
  </si>
  <si>
    <t>Walkability i nærområdet sammenlignet med de 25 byer</t>
  </si>
  <si>
    <t>Middel</t>
  </si>
  <si>
    <t>% af indbyggere med adgang til offentlig transport</t>
  </si>
  <si>
    <t>% af indbyggere med adgang til offentlig transport inden for 500 meter, hvor der på hverdage er afgang mindst hver 20. minut</t>
  </si>
  <si>
    <t>% af indbyggere med adgang til offentlige, åbne områder større end 1,5 hektar</t>
  </si>
  <si>
    <t>Formulerede poltikker</t>
  </si>
  <si>
    <t>Befolkningstætheden i nærområdet</t>
  </si>
  <si>
    <t>Tæthed af vejkryds i nærområdet</t>
  </si>
  <si>
    <t>Median værdi for de 25 internationale byer</t>
  </si>
  <si>
    <t>Ved at sammenholde medianværdierne for alle byer, der indgår i dette internationale studie, er det muligt at få overblik over, hvor det lokalt er nødvendigt at igangsætte indsatser. De anvendte kort viser, hvordan bydesign og transportmuligheder er fordelt på tværs af Odense Kommune, og identificerer de områder, der kunne opnå størst fordel af interventioner for at skabe et mere sundt og bæredygtige bymiljø</t>
  </si>
  <si>
    <t>(nedenfor) Procentdel af indbyggere med adgang til faciliteter inden for 500 meter (m) i Odense, Danmark</t>
  </si>
  <si>
    <t>Walkability i Odense</t>
  </si>
  <si>
    <t>Befolkningstæthed</t>
  </si>
  <si>
    <t>Formulerede poltikker i Odense</t>
  </si>
  <si>
    <t>By- og transportpolitk, der understøtter sund og bæredygtig byudvikling</t>
  </si>
  <si>
    <t>Kvaliteten af politikker i Odense</t>
  </si>
  <si>
    <t>Betingelser for sund, bæredygtig byplanlægning</t>
  </si>
  <si>
    <t>middel /6</t>
  </si>
  <si>
    <t>Høj / 19</t>
  </si>
  <si>
    <t>Specifikke sundhedsfokuserede foranstaltninger i de formulerede byplaner og - poltikker</t>
  </si>
  <si>
    <t>Specifikke sundhedsfokuserede foranstaltninger i den formulerede transportpolitik</t>
  </si>
  <si>
    <t>Krav om sundhedskonsekvensanalyser i by- og transportpolitikken og lovgivningen</t>
  </si>
  <si>
    <t>Oplysninger om offentlige udgifter til trafikal infrastruktur for forskellige transportformer</t>
  </si>
  <si>
    <t>Politik for begrænsning af luftforurening i forbindelse med transportplanlægningen</t>
  </si>
  <si>
    <t>Politik for begrænsning af luftforurening i forbindelse med byplanlægningen</t>
  </si>
  <si>
    <t>Gangvenlige bykvarterer giver muligheder for en aktiv, sund og bæredygtig livsstil. Det understøttes af befolkningstæthed (til en vis grænse) og adgang til en række lokale destinationer og faciliteter, herunder adgang til offentlig transport. Gangvenlige bykvarterer er også kendetegnet ved en blandet arealanvendelse med et velforbundet sti- og gadenetværk, der sikrer en nærliggende og bekvem adgang til destinationer. En gangvenlig infrastruktur af høj kvalitet, der begrænser motoriseret trafik kan også tilskynde til gang som transportform</t>
  </si>
  <si>
    <t>Walkability politikker i Odense</t>
  </si>
  <si>
    <t>Politik for offentlig transport i Odense</t>
  </si>
  <si>
    <t>Politik for adgang til offentlig rum i Odense</t>
  </si>
  <si>
    <t>Identificeret politik</t>
  </si>
  <si>
    <t>Målbar målsætning</t>
  </si>
  <si>
    <t>Bestemmelser for byfortætning</t>
  </si>
  <si>
    <t>Bestemmelser for vejforbindelser</t>
  </si>
  <si>
    <t>Parkeringsrestriktioner for at modvirke brug af bil</t>
  </si>
  <si>
    <t>Bestemmelser for gangvenlig infrastruktur</t>
  </si>
  <si>
    <t>Bestemmelser for cykelvenlig infrastruktur</t>
  </si>
  <si>
    <t>Målsætning for udbredelse af gang</t>
  </si>
  <si>
    <t>Målsætnig for udbredelse af cykling</t>
  </si>
  <si>
    <t>Vejforbindelse</t>
  </si>
  <si>
    <t>Adgang til åbne offentlige rum</t>
  </si>
  <si>
    <t>Nem adgang til hyppig, regelmæssig offentlig transport er afgørende for sunde og bæredygtige transportsystemer. Muligheder for offentlig transport tæt på områder for beboelse og beskæftigelse øger offentlig transport og bevirker samtidig øget transportrelateret gang til og fra stoppesteder, forbedret sundhed, økonomisk udvikling og social inklusion samt reduceret forurening og CO2-emission. Udover nærhed af stationer og stoppesteder vil regelmæssige afgange også tilskynde til øget brug af offentlig transport.</t>
  </si>
  <si>
    <t>Bestemmelser for offentlig transport i relation til beskæftigelse og serviceydelser</t>
  </si>
  <si>
    <t>Bestemmelser for for fordeling af beskæftigelse</t>
  </si>
  <si>
    <t>Minimumskrav for adgang til offentlig transport</t>
  </si>
  <si>
    <t>Formulerede måltal for brug af offentlig transport</t>
  </si>
  <si>
    <t>Adgang til lokale, offentlige åbne rum af høj kvalitet fremmer rekreativ fysisk aktivitet og mental sundhed. Nærliggende offentlige åbne rum skaber hyggelige, attraktive miljøer, hjælper med at afkøle byen og beskytter biodiversiteten. I takt med byer fortættes og private rum mindskes, bliver offentlige åbne rum mere afgørende for befolkningens sundhed. Adgang til offentlige rum inden for 400 m fra bopælen tilskynder til gang. Her kan adgang til større byparker også være vigtig.</t>
  </si>
  <si>
    <t>Minimumskrav for adgang til offentlig åbne rum</t>
  </si>
  <si>
    <t>Den komplete rapport med data, metoder og begrænsninger er blevet offentliggjort i</t>
  </si>
  <si>
    <t>Bygrænse</t>
  </si>
  <si>
    <t>Byfaciliteter</t>
  </si>
  <si>
    <t>Dette arbejde er licenseret i henhold til Creative Commons Attribution-NonCommercial 4.0 International License.</t>
  </si>
  <si>
    <t>Samlet set er de fysiske omgivelser og kvaliteten af by- og transportpolitikken, der understøtter sundhed og bæredygtighed i Odense, et godt stykke over gennemsnittet sammenlignet med de andre undersøgte byer. Odense har dog ikke opstillet krav om vurdering af sundhedseffekter i forbindelse med byens arealanvendelse og transportsystemer. For mange af politikkerne for by- og trafikplanlægningen mangler der ligeledes formulerede målbare målsætninger med planlægningen. I forhold til de 25 byer i dette internationale studie er de fleste bykvarterer i Odense gangvenlige, undtagen i udkanten af byen. I forhold til at nå WHO's mål om at øge fysiske aktivitet, opfylder Odense som mindre by ikke minimumsgrænsen for befolkningstæthed. 85 % af odenseanerne bor dog i bykvarterer, hvor tærsklen for gadeforbindelse er opfyldt. Næsten 60% af indbyggerne har adgang til offentlige transportstop med regelmæssig kørsel inden for 500m. Næsten alle beboere har offentlige åbne rum inden for en afstand af 500m, og omkring tre fjerdedele af indbyggerne har også adgang til større offentlige åbne rum. Sammenholdt med de andre byer i studiet ligger andelen af befolkningen i Odense med adgang til store offentlige åbne rum et godt stykke over gennemsnittet.</t>
  </si>
  <si>
    <t>Lokale samarbejdspartnere</t>
  </si>
  <si>
    <t>Summer in the city</t>
  </si>
  <si>
    <t>Odense Lightrail</t>
  </si>
  <si>
    <t>© 2014 Josef Mitáš</t>
  </si>
  <si>
    <t>© 2022 Jan Dygrýn</t>
  </si>
  <si>
    <t>Namesti Hrdinu, Olomouc, Czechia</t>
  </si>
  <si>
    <t>Tabulovy vrch, Olomouc, Czechia</t>
  </si>
  <si>
    <t>© 2022 Melanie Lowe</t>
  </si>
  <si>
    <t>% da população residente em locais onde se consegue aceder em até 500 metros a transportes públicos com 20 minutos ou melhor frequência média</t>
  </si>
  <si>
    <t>% da população residente em locais onde se consegue aceder em até 500m a espaços públicos abertos com 1,5 hectares ou mais</t>
  </si>
  <si>
    <t>Densidade de cruzamentos de ruas no bairro</t>
  </si>
  <si>
    <t>As comparações com os valores medianos de todas as cidades incluídas neste estudo internacional podem informar as mudanças necessárias para as políticas locais da cidade. Os mapas mostram a distribuição de características de desenho urbano e transporte através de {city}, e identificam áreas que mais poderiam beneficiar de intervenções para criar ambientes saudáveis e sustentáveis.</t>
  </si>
  <si>
    <t>(abaixo) Percentagem de população com acesso a comodidades em até 500 metros (m) em {city}, {country}.</t>
  </si>
  <si>
    <t>Políticas de desenho urbano e transportes que apoiam a saúde e a sustentabilidade</t>
  </si>
  <si>
    <t>Os bairros caminháveis oferecem oportunidades para estilos de vida ativos, saudáveis e sustentáveis através da densidade populacional suficiente, mas não excessiva, para apoiar a existência adequada de amenidades locais, incluindo serviços de transporte público. Os bairros caminháveis também têm usos mistos do solo e ruas bem conectadas, para garantir o acesso próximo e conveniente aos destinos. As infraestruturas pedonais de alta qualidade e a redução do tráfego através da gestão da utilização automóvel também podem incentivar a caminhada para o transporte.</t>
  </si>
  <si>
    <t>Metas de participação em deslocação de bicicleta</t>
  </si>
  <si>
    <t>O fácil acesso a transportes públicos frequentes é um determinante fundamental dos sistemas de transporte saudáveis e sustentáveis. Os transportes públicos perto da habitação e do emprego aumentam a quota de modo das viagens em transporte público, incentivando assim as deslocações pedonais relacionadas com os transportes; que oferece acesso a empregos e serviços regionais; melhoria da saúde, do desenvolvimento económico e da inclusão social; e a redução da poluição e das emissões de carbono. A frequência do serviço também incentiva o uso dos transportes públicos, para além da proximidade a estações ou paragens.</t>
  </si>
  <si>
    <t>Maria Paula Santos /Andreia Pizarro /David Vale</t>
  </si>
  <si>
    <t>Pedestrians in Rua Garrett, Lisboa, Portugal</t>
  </si>
  <si>
    <t>© 2022 Carolina Ramos</t>
  </si>
  <si>
    <t>Av. Duque de Ávila, Lisboa, Portugal</t>
  </si>
  <si>
    <t>© 2022 Erica Hinckson</t>
  </si>
  <si>
    <t>São Paulo cycling</t>
  </si>
  <si>
    <t>Sydney botanical gardens</t>
  </si>
  <si>
    <t>Sydney harbourside</t>
  </si>
  <si>
    <t>Auckland park</t>
  </si>
  <si>
    <t>2022-03-30</t>
  </si>
  <si>
    <t>© 2020 University of Vic-UCC</t>
  </si>
  <si>
    <t>Cycle way road, Vic</t>
  </si>
  <si>
    <t>Vic market</t>
  </si>
  <si>
    <t>Leafy Pioneer Sq area</t>
  </si>
  <si>
    <t xml:space="preserve">Vergelijkingen met de medianen van alle steden die in deze internationale studie zijn opgenomen, kunnen informatie opleveren voor veranderingen die nodig zijn in het lokale stadsbeleid. De kaarten geven de verdeling weer van stedenbouwkundige en transportgerelateerde kenmerken in {city}. De kaarten identificeren ook gebieden die het meest voordeel kunnen halen uit interventies om gezonde en duurzame omgevingen te creëren. </t>
  </si>
  <si>
    <t xml:space="preserve">Toegankelijkheid van kwalitatieve publieke ruimtes stimuleert recreatieve fysieke activiteit en heeft een positief effect op de mentale gezondheid. Publieke ruimtes in de buurt creëren een gezellige, aantrekkelijke omgeving, zorgen voor afkoeling in de stad en beschermen de biodiversiteit. Door een toenemende densificatie van steden en een verminderde aanwezigheid van private open ruimte, is het voorzien van meer publieke ruimte van cruciaal belang voor de algemene gezondheid van de bevolking. Het hebben van een publieke ruimte binnen de 400 meter van je woning kan wandelen aanmoedigen. Ook toegang hebben tot grotere parken kan belangrijk zijn. </t>
  </si>
  <si>
    <t>{city}, {country}</t>
  </si>
  <si>
    <t>{country}{city}</t>
  </si>
  <si>
    <t>{city},{country}</t>
  </si>
  <si>
    <t>north arrow</t>
  </si>
  <si>
    <t>N</t>
  </si>
  <si>
    <t>北</t>
  </si>
  <si>
    <t>km</t>
  </si>
  <si>
    <t>公里</t>
  </si>
  <si>
    <t>வட</t>
  </si>
  <si>
    <t>கி.மீ</t>
  </si>
  <si>
    <t>กม</t>
  </si>
  <si>
    <t>ทิศเหนือ</t>
  </si>
  <si>
    <t>Poh-Chin Lai &amp; Ester Cerin</t>
  </si>
  <si>
    <t>© Shutterstock Standard Image License</t>
  </si>
  <si>
    <t>500米範圍內可乘搭平日班次平均為二十分鐘或更频
 密的公共交通的人口百分比</t>
  </si>
  <si>
    <t>500米范围內可搭乘平日班次平均为二十分钟或更频
 密的公共交通的人口百分比</t>
  </si>
  <si>
    <t>m</t>
  </si>
  <si>
    <t>米</t>
  </si>
  <si>
    <t>மீட்டர்</t>
  </si>
  <si>
    <t>เมตร</t>
  </si>
  <si>
    <t>（下圖）500米範圍內設有生活服務設施的人口百分比</t>
  </si>
  <si>
    <t>（下图）500米范围内设有生活服务设施的人口百分比</t>
  </si>
  <si>
    <t>© 2022 Anne Vernez Moudon</t>
  </si>
  <si>
    <t>Deutsch</t>
  </si>
  <si>
    <t>Internationaler Vergleich von 25 Städten</t>
  </si>
  <si>
    <t>% der Bevölkerung innerhalb von 500 m von öffentlichen Verkehrsmitteln mit durchschnittlich mindestens 20-minütiger Wochentagsfrequenz</t>
  </si>
  <si>
    <t xml:space="preserve">% der Bevölkerung innerhalb von 500 m einer öffentlichen
Freifläche von der Größe von mindestes 1,5 Hektar </t>
  </si>
  <si>
    <t>Medianwert für 25 Städte in 19 Ländern</t>
  </si>
  <si>
    <t>Bitte stellen Sie ein hochauflösendes "Heldenbild" -Foto zur Verfügung, das eine gesellige, begehbare Straße oder einen öffentlichen Raum für diese Stadt zeigt, idealerweise in .jpg Format mit Abmessungen im Verhältnis 21:10 (z. B. 2100px x 1000px)</t>
  </si>
  <si>
    <t>Bitte stellen Sie ein hochauflösendes "Heldenbild" -Foto zur Verfügung, das eine gesellige, begehbare Straße oder einen öffentlichen Raum für diese Stadt zeigt, idealerweise in .jpg Format mit Abmessungen im Verhältnis 1: 1 (z. B. 1000px x 1000px)</t>
  </si>
  <si>
    <t>Begehbarkeit / Walkability in {city}</t>
  </si>
  <si>
    <t>Stadtplanerische und verkehrspolitische Richtlinien, die Gesundheit und Nachhaltigkeit fördern</t>
  </si>
  <si>
    <t>Stadtplanerische Anforderungen</t>
  </si>
  <si>
    <t>Richtlinien zur Luftverschmutzung bezüglich der Verkehrsplanung</t>
  </si>
  <si>
    <t>Richtlinien zur Luftverschmutzung bezüglich der Flächennutzungsplanung</t>
  </si>
  <si>
    <t>Richtlinien zur Begehbarkeit in {city}</t>
  </si>
  <si>
    <t>ÖPNV-Richtlinien in {city}</t>
  </si>
  <si>
    <t>Richtlinien zu öffentlichen Freiräumen in {city}</t>
  </si>
  <si>
    <t>Anforderungen an die Bebauungsdichte</t>
  </si>
  <si>
    <t>Partizipationsziele zum Gehen</t>
  </si>
  <si>
    <t>Straßenkonnektivität</t>
  </si>
  <si>
    <t>Zugang zu öffentlichem Freiraum</t>
  </si>
  <si>
    <t>Stadteigenschaften</t>
  </si>
  <si>
    <t>Die Verfügbarkeit von Richtlinien zur Stadt- und Verkehrsplanung zur Unterstützung begehbarer Quartiere in Bern ist im Vergleich zu anderen Städten überdurchschnittlich gut. Die Qualität der verfügbaren Maßnahmen ist jedoch nur durchschnittlich in Bezug auf ihre Spezifität, Messbarkeit und Übereinstimmung mit Gesundheitsnachweisen. Bern scheint keine Anforderungen an eine gesundheitliche Folgenabschätzung von städtischen und verkehrsbezogenen Interventionen zu haben. Dennoch ist die überwiegende Mehrheit der Berner Quartiere im Vergleich zu den anderen untersuchten Städten begehbar. Fast 60% der Bevölkerung leben in Stadtvierteln, die Schwellenwerte für die Bevölkerungsdichte erfüllen, um die Ziele der WHO zur Steigerung der körperlichen Aktivität zu erreichen, und 98,2% erreichen die Schwellenwerte für die Straßenkonnektivität. Fast alle Einwohner (91,8%) haben Zugang zu Haltestellen des öffentlichen Nahverkehrs mit regelmäßigem Service. Alle Bewohner haben Zugang zu öffentlichen Freiflächen im Umkreis von 500 m und 80% leben innerhalb von 500 m von einem größeren öffentlichen Freiraum. Letzteres scheint sozial gemustert zu sein. Im Vergleich zu anderen untersuchten Städten liegt der Anteil der Berner Bevölkerung mit Zugang zu allen untersuchten Annehmlichkeiten deutlich über dem Durchschnitt.</t>
  </si>
  <si>
    <t>Neighbourhood walkability relative to 25 cities internationally</t>
  </si>
  <si>
    <t>© 2022 Jim Sallis</t>
  </si>
  <si>
    <t>Kvalitetsvurdering af specifikke, målbare politikker, der er overensstemmelse med videnskablig konsensus om sunde byer</t>
  </si>
  <si>
    <t>Dagligvare -butikker</t>
  </si>
  <si>
    <t>Babatunji Omotara, Adewale L. Oyeyemi, Adetoyeje Oyeyemi, Adamu Ahmad Rufai &amp; Garba Sambo</t>
  </si>
  <si>
    <t>Market</t>
  </si>
  <si>
    <t>Sunset pedestrians</t>
  </si>
  <si>
    <t>Museu do MASP, Avenida Paulista, Domingo © 2022 Alex Antonio Florindo</t>
  </si>
  <si>
    <t>Ciclovia próxima da estação de metrô Marechal Deodoro © 2022 Alex Antonio Florindo</t>
  </si>
  <si>
    <t>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</si>
  <si>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 xml:space="preserve">Aquest breu informe descriu com {city} puntua en una selecció d'indicadors espacials i polítics sobre ciutats saludables i sostenibles. El nostre estudi col·laboratiu ha examinat la distribució espacial d'una sèrie de característiques de disseny urbà i relatives al transport, i la presència i qualitat de polítiques de planificació urbana que promouen la salut i la sostenibilitat per a 25 ciutats de 19 països. Més detalls de l'estudi estan disponibles a {study_doi}. </t>
  </si>
  <si>
    <t xml:space="preserve">Tato stručná zpráva popisuje, jak si {city} vede ve vybraných prostorových a politických indikátorech zdravých a udržitelných měst. Naše společná studie zkoumala v 25 městech z 19 zemí nejen charakter městského prostoru a dopravy, ale i přítomnost a kvalitu strategických dokumentů územního plánování podporující zdraví a udržitelnost. Další podrobnosti o studii jsou k dispozici na adrese {study_doi}. </t>
  </si>
  <si>
    <t>Denne rapport viser, hvordan Odense klarer sig på et udvalg af bymæssige og politiske indikatorer for sundhed og bæredygtighed. I et internationalt samarbejde har vi i 25 byer fordelt på 19 lande undersøgt bydesign, transportmuligheder samt tilstedeværelsen og kvaliteten af byplanlægningspolitikker, der fremmer sundhed og bæredygtighed. Yderligere oplysninger om undersøgelsen findes på {study_doi}.</t>
  </si>
  <si>
    <t xml:space="preserve">Dit korte rapport schetst hoe {city} presteert op een selectie van ruimtelijke en beleidsmatige indicatoren rond gezondheid en duurzaamheid. Onze gemeenschappelijke internationale studie onderzocht de ruimtelijke verdeling van stedenbouwkundige en transportgerelateerde functies en de aanwezigheid en kwaliteit van het beleid rond stadsplanning om gezondheid en duurzaamheid te promoten, dit in 25 steden in 19 landen. Details van de volledige studie zijn beschikbaar op {study_doi}. </t>
  </si>
  <si>
    <t>Wannan taƙaitaccen rahoto ya bayyana yadda {city} ke aiwatarwa akan zaɓi na sararin samaniya da alamomin manufofin birane masu lafiya da dorewa. Binciken haɗin gwiwarmu ya yi nazarin rarraba sararin samaniya na ƙirar birane da fasalin sufuri da kasancewa da ingancin manufofin tsara birane waɗanda ke inganta kiwon lafiya da dorewa ga biranen 25 a cikin ƙasashe 19. Ana samun ƙarin cikakkun bayanai na binciken a {study_doi}.</t>
  </si>
  <si>
    <t xml:space="preserve">Ka whakahuahuatia e tēnei pūrongo poto he pēhea te mahi a {city} i runga i tētahi tīpakonga o ngā tohu mokowā me ngā kaupapahere o ngā tāone hauora, pūmau hoki. I tirohia e ta mātau akoranga ngātahi te tuari mokowā o ngā āhuahira hoahoa taone me ngā āhuahira waka me te aroaro me te kounga o ngā kaupapahere whakarite taone e whakatoko ana i te hauora me te toitūtanga mō ngā tāone e 25 puta noa i ngā whenua e 19. E wātea ana ētahi atu taipitopito o te akoranga i {study_doi}. </t>
  </si>
  <si>
    <t xml:space="preserve">Este breve relatório descreve como {city} se apresenta numa seleção de indicadores espaciais e políticos de cidades saudáveis e sustentáveis. O nosso estudo colaborativo analisou a distribuição espacial de características de desenho urbano e transportes e a presença e qualidade das políticas de ordenamento do território e urbanismo que promovem a saúde e a sustentabilidade de 25 cidades em 19 países. Mais detalhes sobre o estudo estão disponíveis em {study_doi}. </t>
  </si>
  <si>
    <t>Báo cáo rút gọn này miêu tả Hà Nội thể hiện như thế nào trên các chỉ số về chính sách và không gian của thành phố lành mạnh và bền vững. Chương trình hợp tác nghiên cứu của chúng tôi đã đánh giá sự phân bố về không gian của các yếu tố giao thông và thiết kế đô thị cũng như sự hiện diện và chất lượng của các chính sách quy hoạch đô thị có ủng hộ vấn đề sức khỏe và tính bền vững của 25 thành phố trên 19 quốc gia. Thông tin chi tiết về nghiên cứu có tại {study_doi}.</t>
  </si>
  <si>
    <t>Study</t>
  </si>
  <si>
    <t>DOI</t>
  </si>
  <si>
    <t>exceptions_json</t>
  </si>
  <si>
    <t>credit_image1</t>
  </si>
  <si>
    <t>credit_image2</t>
  </si>
  <si>
    <t>{"English":"{'series_intro':'This brief report outlines how the Seattle metropolitan area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{study_doi}'}"}</t>
  </si>
  <si>
    <t>editors</t>
  </si>
  <si>
    <t>editor_names</t>
  </si>
  <si>
    <t>Editors</t>
  </si>
  <si>
    <t>Carl Higgs, Melanie Lowe &amp; Billie Giles-Corti</t>
  </si>
  <si>
    <t>繁體中文</t>
  </si>
  <si>
    <t>简体中文</t>
  </si>
  <si>
    <t>食品市场</t>
  </si>
  <si>
    <t>这份报告概述了香港在健康和可持续城市，有关空间和政策的指标的表现。我们的研究 团队涵盖了19个国家一共25个城市，就各城市规划的空间分布，交通运输系统，以及该 城市有关促进健康和可持续性的规划政策和效能作出分析。详细研究内容可参考此链 接: https://doi.org/INSERT-DOI-HERE。</t>
  </si>
  <si>
    <t>這項全球性的研究通過分析和比較各城市可步行性指標的中位數，從而提出針對各地規 劃政策的建議。以下各圖表分別顯示香港在城市設計和運輸系統的分佈，並從中識別出 可以作出改善的領域，以締造一個健康和可持續發展的環境。</t>
  </si>
  <si>
    <t>*閾值取自於研究模型中，就達到世界衛生組織《身體活動全球行動計劃》所訂立的目標，即通過步行將身體活動不足相對減少15%，所必須具備的環境特徵。初步數據顯示， 居住在街道交匯處密度高於每平方公里250處，及超密集（每平方公里&gt;15,000人）的社區，則可能減少對身體活動的益處。這將是一個重要的研究課題。</t>
  </si>
  <si>
    <t>*阈值取自于研究模型中，就达到世界卫生组织《身体活动全球行动计划》所订立的目标，即通过步行将身体活动不足相对减少15%，所必须具备的环境特征。初步数据显示， 居住在街道交汇处密度高于每平方公里250处，及超密集（每平方公里&gt;15,000人）的社区，则可能减少对身体活动的益处。这将是一个重要的研究课题。</t>
  </si>
  <si>
    <t>城市交通运输政策中以健康为前提而制定的措施</t>
  </si>
  <si>
    <t>人口數據</t>
  </si>
  <si>
    <t>{}</t>
  </si>
  <si>
    <t>{"English":"{'local_collaborators_names':'Poh-Chin Lai &amp; Ester Cerin||© Images used under Standard Licence from Shutterstock.com'}"}</t>
  </si>
  <si>
    <t>編輯</t>
  </si>
  <si>
    <t>编辑</t>
  </si>
  <si>
    <t>Redaktører</t>
  </si>
  <si>
    <t>Editoci</t>
  </si>
  <si>
    <t>Kaiwhakatika</t>
  </si>
  <si>
    <t>Redakteur*innen</t>
  </si>
  <si>
    <t>Editores</t>
  </si>
  <si>
    <t>தொகுப்பாளர்கள்</t>
  </si>
  <si>
    <t>บรรณาธิการ</t>
  </si>
  <si>
    <t>Người biên tập</t>
  </si>
  <si>
    <t>other_credits</t>
  </si>
  <si>
    <t>© Images used under Standard Licence from Shutterstock.com 
© 圖片獲得 Shutterstock.com 授權使用</t>
  </si>
  <si>
    <t>© Images used under Standard Licence from Shutterstock.com
© 图片在 Shutterstock.com 许可下使用</t>
  </si>
  <si>
    <t>Poh-Chin Lai, Paulina Pui-Yun Wong, Winnie AY Wang</t>
  </si>
  <si>
    <t>Poh-Chin Lai, Paulina Pui-Yun Wong, Wenhui Cai</t>
  </si>
  <si>
    <t>© Johan Tobias Joensen/VisitOdense</t>
  </si>
  <si>
    <t>© Jonas Legarth/VisitOdense</t>
  </si>
  <si>
    <t>© Bas Bogaerts/Stad Gent</t>
  </si>
  <si>
    <t>© Stad Gent</t>
  </si>
  <si>
    <t>© 2022 Adewale L. Oyeyemi</t>
  </si>
  <si>
    <t>Konsistent med sundheds -dokumen -tation</t>
  </si>
  <si>
    <t>Forskningsledere</t>
  </si>
  <si>
    <t>Straßenkreuzungsdichte in der Nachbarschaft</t>
  </si>
  <si>
    <t>Vorhandensein von stadtplanerischen Richtlinien in {city}</t>
  </si>
  <si>
    <t>Qualität der Richtlinien in {city}</t>
  </si>
  <si>
    <t>Parkbeschränkungen, um die Nutzung von Autos zu verringern</t>
  </si>
  <si>
    <t>Partizipationsziele zum Rad fahren</t>
  </si>
  <si>
    <t>Der vollständige Bericht mit Daten, Methoden und Limitationen wurde veröffentlicht als</t>
  </si>
  <si>
    <t>Die Verfügbarkeit von Richtlinien zur Stadt- und Verkehrsplanung, die Gesundheit und Nachhaltigkeit unterstützen, ist in Köln im Vergleich zu den 24 anderen Städten knapp unter dem Durchschnitt. Die Qualität der verfügbaren Maßnahmen liegt jedoch in Bezug auf ihre Spezifität, Messbarkeit und Übereinstimmung mit gesundheitsbezogenen Erkenntnissen knapp über dem Durchschnitt. Köln scheint in seiner städtischen Verkehrspolitik keine spezifischen gesundheitsorientierten Maßnahmen oder Anforderungen an die Gesundheitsverträglichkeitsprüfung zu haben. Dennoch sind die meisten Stadtteile in Köln im Vergleich zu den anderen untersuchten Städten begehbar. Während nur 21,6% der Stadtviertel die Schwellenwerte für die Bevölkerungsdichte erfüllen, um die WHO-Ziele zur Steigerung der körperlichen Aktivität zu erreichen, erreichen 72% die Schwellenwerte für die Straßenkonnektivität. In einem Umkreis von 500 m haben 60% der Einwohner Zugang zu Haltestellen der öffentlichen Verkehrsmittel mit regelmäßigen Verbindungen. Die überwiegende Mehrheit der Bewohner hat öffentliche Freiflächen im Umkreis von 500 m, aber nur zwei Drittel haben Zugang zu größeren öffentlichen Freiflächen. Im Vergleich zu den anderen untersuchten Städten ist der Anteil der Kölner Bevölkerung mit Zugang zu Nachbarschaftsläden, Lebensmittelmärkten und großen öffentlichen Freiflächen im Umkreis von 500m überdurchschnittlich hoch.</t>
  </si>
  <si>
    <t>Hoch
/19</t>
  </si>
  <si>
    <t>Begehbarkeit der Nachbarschaft Im Vergleich zu 25 Städten</t>
  </si>
  <si>
    <t>Nachbar -schaftsladen</t>
  </si>
  <si>
    <t xml:space="preserve">
Vergleiche mit den Medianwerten aller Städte dieser internationalen Studie könnten zu den für die lokale Stadtpolitik erforderlichen Änderungen führen. Die Karten zeigen die Verteilung von Stadtgestaltung und Verkehrsmerkmalen in {city} und identifizieren Gebiete, die am meisten von Interventionen profitieren könnten, um eine gesunde und nachhaltige Umwelt zu schaffen.</t>
  </si>
  <si>
    <t>Strategické dokumenty týkající se podmínek pro chůzi (walkability)</t>
  </si>
  <si>
    <t>Jan Dygrýn, Josef Mitáš, Michal Vorlíček, Lea Maňákova &amp; Karel Frömel</t>
  </si>
  <si>
    <t>Te iwi whānui %me te uru ki te 500m ki:</t>
  </si>
  <si>
    <t>% de población
con acceso
a 500m o menos a:</t>
  </si>
  <si>
    <t>% de población
con acceso 
a menos de
500m a:</t>
  </si>
  <si>
    <t>% da população com acesso dentro de 500m para:</t>
  </si>
  <si>
    <t>Population %
with access
within
500m to:</t>
  </si>
  <si>
    <t>% de població
amb accés
a menys de
500 m a:</t>
  </si>
  <si>
    <t>% obyvatel
s dostupností
do
500 m k:</t>
  </si>
  <si>
    <t>% af indbyggere med adgang inden for 500 meter til:</t>
  </si>
  <si>
    <t>Yawan jama'a % tare da shiga tsakanin 500m zuwa:</t>
  </si>
  <si>
    <t>População %
com acesso
em até
500m para:</t>
  </si>
  <si>
    <t>% dân số
có tiếp cận 
ở trong phạm vi
500m đến:</t>
  </si>
  <si>
    <t>% Bevölkerung
mit Zugang
innenhalb
von 500m zu:</t>
  </si>
  <si>
    <t>Haltestelle der öffentlichen Verkehrs -mittel</t>
  </si>
  <si>
    <t>தமிழ்</t>
  </si>
  <si>
    <t>ஆரோக்கியமான மற்றும் நிலையான நகரத்தின் குறிகாட்டிகள் அறிக்கை:</t>
  </si>
  <si>
    <t>சர்வதேச அளவில் 25 நகரங்களுடன் ஒப்பீடு</t>
  </si>
  <si>
    <t>மளிகை கடை</t>
  </si>
  <si>
    <t>ஏதேனும் பொது திறந்தவெளி</t>
  </si>
  <si>
    <t>வழக்கமான சேவையுடன் கூடிய பொது போக்குவரத்து (மதிப்பீடு செய்யப்படவில்லை)</t>
  </si>
  <si>
    <t>25 நகரங்களுக்கு ஒப்பிடுகையில் சுற்றியுள்ள சுற்றுப்புற நடக்கக்கூடிய வசதிகள்</t>
  </si>
  <si>
    <t>பொது போக்குவரத்தை அணுகக்கூடிய மக்கள்தொகை சதவீதம்</t>
  </si>
  <si>
    <t>20 நிமிடங்கள் அல்லது சிறந்த சராசரி வார நாள் அதிர்வெண் கொண்ட பொதுப் போக்குவரத்தில் 500மீ.க்குள் மக்கள் தொகை சதவீதம்</t>
  </si>
  <si>
    <t>1.5 ஹெக்டேர் அல்லது அதற்கு மேற்பட்ட பொது திறந்தவெளியில் 500 மீட்டருக்குள் உள்ள மக்கள்தொகை சதவீதம்</t>
  </si>
  <si>
    <t>கண்டறியப்பட்ட கொள்கைகள்</t>
  </si>
  <si>
    <t>மக்கள் தொகை %
அணுகலுடன்
உள்ளே
500 மீ...</t>
  </si>
  <si>
    <t>அருகிலுள்ள தெரு சந்திப்புகள் அடர்த்தி</t>
  </si>
  <si>
    <t>இந்த சர்வதேச ஆய்வில் சேர்க்கப்பட்டுள்ள அனைத்து நகரங்களுக்கான சராசரி மதிப்புகளுடன் ஒப்பீடுகள் உள்ளூர் நகர கொள்கைகளுக்கு தேவையான மாற்றங்களை தெரிவிக்கமுடியும். {city} இந்த வரைபடம், நகர்ப்புற வடிவமைப்பு மற்றும் போக்குவரத்து அம்சங்களின் விநியோகத்தைக் காட்டுகிறது {city}மேலும், ஆரோக்கியமான மற்றும் நிலையான சூழலை உருவாக்குவதற்கான தலையீடுகளில் இருந்து அதிகம் பயனடையக்கூடிய பகுதிகளை அடையாளம் காணவும்.</t>
  </si>
  <si>
    <t>(கீழே) {city}, {country} 500 மீட்டருக்குள் (மீ) வசதிகளை அணுகக்கூடிய மக்கள் தொகையின் சதவீதம்.</t>
  </si>
  <si>
    <t>{city} நடந்து செல்லக்கூடிய வசதி</t>
  </si>
  <si>
    <t>ஆரோக்கியம் மற்றும் நிலைத்தன்மையை ஆதரிக்கும் நகர்ப்புற வடிவமைப்பு மற்றும் போக்குவரத்து கொள்கைகள்</t>
  </si>
  <si>
    <t>ஆரோக்கியமான நகரங்களில் ஒருமித்த ஆதாரத்துடன் சீரமைக்கப்பட்ட, குறிப்பிட்ட, அளவிடக்கூடிய கொள்கைகளுக்கான கொள்கை தர மதிப்பீடு</t>
  </si>
  <si>
    <t>நாட்டின் வருவாயின் அடிப்படையில் 25 நகரங்களின் தேவை பூர்த்தி செய்யப்படுகிறது</t>
  </si>
  <si>
    <t>ஆரோக்கியமான மற்றும் நிலையான நகரங்களின் இடஞ்சார்ந்த மற்றும் கொள்கை குறிகாட்டிகளின் தேர்வில் {city} எவ்வாறு செயல்படுகிறது என்பதை சுருக்கமான அறிக்கை கோடிட்டுக் காட்டுகிறது.எங்கள் கூட்டு ஆய்வு, நகர்ப்புற வடிவமைப்பு மற்றும் போக்குவரத்து அம்சங்கள் மற்றும் 19 நாடுகளில் உள்ள 25 நகரங்களுக்கு ஆரோக்கியம் மற்றும் நிலைத்தன்மையை மேம்படுத்தும் நகர திட்டமிடல் கொள்கைகளின் இருப்பு மற்றும் தரம் ஆகியவற்றின் பரவலான விநியோகத்தை ஆய்வு செய்தது. ஆய்வின் கூடுதல் விவரங்கள் {study_doi} இல் கிடைக்கின்றன.</t>
  </si>
  <si>
    <t>நில பயன்பாட்டு திட்டமிடல் தொடர்பான காற்று மாசுக் கொள்கைகள்</t>
  </si>
  <si>
    <t>கண்டறியப்பட்ட கொள்கை</t>
  </si>
  <si>
    <t>சுகாதார சான்றுகளுடன் ஒத்துப்போகிறது</t>
  </si>
  <si>
    <t>வீட்டு அடர்த்தி தேவைகள்</t>
  </si>
  <si>
    <t>காரைப் பயன்படுத்துவதைத் தடுக்க பார்க்கிங் கட்டுப்பாடுகள்</t>
  </si>
  <si>
    <t>பாதசாரிகளுக்கான உள்கட்டமைப்பு வசதிகள்</t>
  </si>
  <si>
    <t>தெரு இணைப்பு</t>
  </si>
  <si>
    <t>பொது திறந்தவெளி அணுகல்</t>
  </si>
  <si>
    <t>வேலைவாய்ப்பு மற்றும் சேவைகளுக்கான பொது போக்குவரத்து அணுகலுக்கான தேவைகள்</t>
  </si>
  <si>
    <t>உயர்தர பொது திறந்த வெளிக்கான உள்ளூர் அணுகல் பொழுதுபோக்கு உடல் செயல்பாடு மற்றும் மன ஆரோக்கியத்தை ஊக்குவிக்கிறது. அருகிலுள்ள பொது திறந்தவெளி இணக்கமான, கவர்ச்சிகரமான சூழல்களை உருவாக்குகிறது, நகரத்தை குளிர்விக்க உதவுகிறது மற்றும் பல்லுயிரினத்தைப் பாதுகாக்கிறது. நகரங்கள் அடர்த்தியாகி, தனியார் திறந்தவெளி குறைந்து வருவதால், பொதுத் திறந்தவெளியை அதிக அளவில் வழங்குவது மக்களின் ஆரோக்கியத்திற்கு முக்கியமானதாகும். வீடுகளில் இருந்து 400 மீட்டருக்குள் பொது திறந்தவெளியை வைத்திருப்பது நடைபயிற்சியை ஊக்குவிக்கும். பெரிய பூங்காக்களுக்கான அணுகலும் முக்கியமானது.</t>
  </si>
  <si>
    <t>வண்ண அளவுகோல்</t>
  </si>
  <si>
    <t>https://github.com/googlefonts/noto-cjk/raw/main/Sans/Variable/TTF/NotoSansCJKtc-VF.ttf</t>
  </si>
  <si>
    <t>https://github.com/dejavu-fonts/dejavu-fonts/releases/tag/version_2_37</t>
  </si>
  <si>
    <t>当地合作者（中国香港）</t>
  </si>
  <si>
    <t>當地合作者（中國香港）</t>
  </si>
  <si>
    <t>krub</t>
  </si>
  <si>
    <t>https://github.com/google/fonts/tree/main/ofl/krub</t>
  </si>
  <si>
    <t>fonts/krub/Krub-Regular.ttf</t>
  </si>
  <si>
    <t>fonts/krub/Krub-Bold.ttf</t>
  </si>
  <si>
    <t>fonts/krub/Krub-Italic.ttf</t>
  </si>
  <si>
    <t>fonts/krub/Krub-BoldItalic.ttf</t>
  </si>
  <si>
    <t>(ล่าง) ร้อยละของประชากรที่สามารถเข้าถึงสิ่งอำนวยความสะดวกในระยะ 500 เมตร ใน{city}{country}</t>
  </si>
  <si>
    <t>ความสามารถในการเดินใน{city}</t>
  </si>
  <si>
    <t>การมีอยู่ของนโยบายใน{city}</t>
  </si>
  <si>
    <t>คุณภาพของนโยบายใน{city}</t>
  </si>
  <si>
    <t>นโยบายที่ ระบุ</t>
  </si>
  <si>
    <t>ข้อกำหนดความหนาแน่นของที่อยู่ อาศัย</t>
  </si>
  <si>
    <t>เป้าหมายการมีส่วนร่วมในการขี่ จักรยาน</t>
  </si>
  <si>
    <t>การดำเนินการที่เน้นสุขภาพเฉพาะด้านในนโยบายเขต เมือง ของเมืองใหญ่</t>
  </si>
  <si>
    <t>ข้อมูลรายจ่ายภาครัฐด้านโครงสร้างพื้นฐานสำหรับรูป แบบ การขนส่งต่างๆ</t>
  </si>
  <si>
    <t>นโยบายมลพิษทางอากาศที่เกี่ยวข้องกับการวางแผนการ ขนส่ง</t>
  </si>
  <si>
    <t>นโยบายมลพิษทางอากาศที่เกี่ยวข้องกับการวางแผนการ ใช้ที่ดิน</t>
  </si>
  <si>
    <t>ข้อกำหนดสำหรับระบบขนส่ งสาธารณะ ที่เข้าถึงการจ้างงานและบริการต่าง ๆ</t>
  </si>
  <si>
    <t>ข้อกำหนดของการกระจายการ จ้างงาน</t>
  </si>
  <si>
    <t>ข้อกำหนดขั้นต่ำสำหรับการ เข้าถึง ระบบขนส่งสาธารณะ</t>
  </si>
  <si>
    <t>เป้าหมายการใช้ระบบขนส่ งสาธารณะ</t>
  </si>
  <si>
    <t>ข้อกำหนดขั้นต่ำสำหรับการ เข้าถึง พื้นที่เปิดโล่งสาธารณะ</t>
  </si>
  <si>
    <t>กรสุภา นิตย์วิมล</t>
  </si>
  <si>
    <t>ร้อยละของการ
เข้าถึงสิ่งอำนวยความ
สะดวกในระยะ 500 ม.</t>
  </si>
  <si>
    <t>fonts/Baloo2_1.640/Tamil/BalooThambi2-Regular.ttf</t>
  </si>
  <si>
    <t>baloo-thambi2</t>
  </si>
  <si>
    <t>fonts/Baloo2_1.640/Tamil/BalooThambi2-Bold.ttf</t>
  </si>
  <si>
    <t>fonts/Baloo2_1.640/Tamil/BalooThambi2-Medium.ttf</t>
  </si>
  <si>
    <t>fonts/Baloo2_1.640/Tamil/BalooThambi2-SemiBold.ttf</t>
  </si>
  <si>
    <t>https://github.com/EkType/Baloo2/releases/download/1.640/Baloo2_1.640.zip</t>
  </si>
  <si>
    <t>en</t>
  </si>
  <si>
    <t>(บน) ร้อยละ{}ของประชากรที่อาศัยอยู่ในย่านที่มีคะแนนความสามารถในการเดินมากกว่าค่าเฉลี่ยของ 25 เมืองในระดับสากล</t>
  </si>
  <si>
    <t xml:space="preserve">(บน) {} ร้อยละของประชากรตรงตามเกณฑ์ขั้นต่ำ* สำหรับย่านที่มีประชากรหนาแน่น ({} {}) </t>
  </si>
  <si>
    <t>(บน) {} ร้อยละของประชากรตรงตามเกณฑ์ขั้นต่ำ* สำหรับย่านที่มีทางแยกหนาแน่น ({} {})</t>
  </si>
  <si>
    <t>這份報告概述了香港在健康和可持續城市，有關空間和政策的指標的表現。我們的研究 團隊涵蓋了19個國家一共25個城市，就各城市規劃的空間分佈，運輸系統，以及該城 市有關促進健康和可持續性的規劃政策和效能作出分析。詳細研究內容可參考此連結: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</si>
  <si>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así como la presencia y la calidad de las políticas de planificación urbana que promueven la salud y la sostenibilidad para 25 ciudades en 19 países. Más detalles del estudio están disponibles en: {study_doi}. </t>
  </si>
  <si>
    <t xml:space="preserve">Este breve informe describe cómo {city} puntúa en una selección de indicadores espaciales y políticos sobre ciudades saludables y sostenibles. Nuestro estudio colaborativo ha examinado la distribución espacial de una serie de características de diseño urbano y relativas al transporte, así como la presencia y calidad de políticas de planificación urbana que promueven la salud y la sostenibilidad en 25 ciudades de 19 países. Más detalles del estudio están disponibles en: {study_doi}. </t>
  </si>
  <si>
    <t>Este breve relatório descreve como São Paulo se sai em uma seleção de indicadores espaciais e políticos de cidades saudáveis e sustentáveis. Nosso estudo colaborativo analisou a distribuição espacial das características do desenho urbano, do transporte público e a presença e qualidade das políticas de planejamento urbano que promovem a saúde e a sustentabilidade para 25 cidades em 19 países. mais detallhes do estudo estão disponíveis em {study_doi}.</t>
  </si>
  <si>
    <t>(abajo) Porcentaje de población con acceso a servicios dentro de 500 metros (m), o menos, en {city}, {country}.</t>
  </si>
  <si>
    <t>Tærskler er baseret på vores modellering af det bebyggede miljø for at kunne indfri Verdenssundhedsorganisationens globale handlingsplan om en en 15% relativ reduktion af utilstrækkelig fysisk aktivitet via gang. Vi fandt foreløbige beviser for, at vejkrydstæthed over 250 pr km² og ultratætte bykvarterer (&gt; 15.000 personer pr km²) kan have nedsat effekt for fremme af fysisk aktivitet. Dette er et vigtigt emne for fremtidig analyser og forskning.</t>
  </si>
  <si>
    <t>* Drempels zijn gebaseerd op onze modellering van kenmerken van de gebouwde omgeving die nodig zijn om het wereldwijde actieplan voor fysieke activiteit van de Wereldgezondheidsorganisatie te bereiken, namelijk een relatieve vermindering van 15% in onvoldoende fysieke activiteit door middel van wandelen. We vonden voorlopig bewijs dat een dichtheid van kruispunten groter dan 250 per km² en ultradense buurten (&gt; 15.000 personen per km²) minder grote voordelen hebben voor de mate van fysieke activiteit. Dit is een belangrijk onderwerp voor toekomstig onderzoek.</t>
  </si>
  <si>
    <t>* Die Schwellenwerte basieren auf unserer Modellierung der Merkmale der gebauten Umwelt, die erforderlich sind, um das Ziel des Globalen Aktionsplans für körperliche Aktivität der Weltgesundheitsorganisation zu erreichen, eine relative Verringerung der unzureichenden körperlichen Aktivität durch Gehen um 15%. Wir fanden vorläufige Evidenz dafür, dass eine Straßenkreuzungsdichte über 250 pro km² und Nachbarschaften mit sehr hoher Bevölkerungsdichte (&gt;15.000 Personen pro km²) unvorteilhaft für körperliche Aktivität sein können. Dies ist ein wichtiges Thema für die zukünftige Forschung.</t>
  </si>
  <si>
    <t>* E ai ki tā mātou tauira o ngā āhuahira taiao hanga e hiahiatia ana kia tae ki te Mahere Hohenga Ao Hauora Ao mō te ūnga Hohenga Ā-Tinana o tētahi 15% whakaiti pātahi i roto i ngā ngohe ā-tinana iti rawa mā te haere. I kitea e mātou he whakaaturanga tuatahi nā te kiato whakawhitinga tiriti i runga ake i te 250 mō ia km² me ngā rohe tino nui (&gt;15,000 tangata mō ia km²) ka whakahekea pea ngā painga mō ngā ngohe ōkiko. He kaupapa hira tēnei mo te rangahau ā muri ake.</t>
  </si>
  <si>
    <t>* Los umbrales se basan en nuestro modelaje de las características del entorno construido necesarias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250 por km² y las colonias ultradensas (&gt;15,000 personas por km²) pueden tener beneficios inversos para la actividad física. Este es un tema importante para futuras investigaciones.</t>
  </si>
  <si>
    <t>* Los umbrales se basan en nuestro modelado de las características del entorno construido necesarias para alcanzar el objetivo del Plan de Acción Mundial para la Actividad Física de la Organización Mundial de la Salud (OMS), que se refiere a una reducción relativa del 15% en la falta de actividad física, a través de desplazamiento a pie. Hemos encontrado evidencias preliminares de que una densidad de intersecciones superior a 250 intersecciones por km² y los barrios ultradensos (&gt;15,000 personas por km²) pueden tener beneficios decrecientes para la actividad física. Este es un tema importante para futuras investigaciones.</t>
  </si>
  <si>
    <t>* Os limiares baseiam-se na nossa modelação de características do ambiente construído necessárias para atingir o objetivo do Plano de Ação Global para a Atividade Física da Organização Mundial de Saúde de uma redução relativa de 15% na atividade física insuficiente através da caminhada. Encontrámos evidências preliminares de que a densidade de intersecções de ruas acima de 250 por km² e bairros ultra-densos (&gt;15.000 pessoas por km²) podem ter benefícios decrescentes para a atividade física. Este é um tema importante para a investigação futura.</t>
  </si>
  <si>
    <t>* உலக சுகாதார அமைப்பின் உலகளாவிய செயல் திட்டமான உடல் செயல்பாடு இலக்கை அடைய தேவையான கட்டமைக்கப்பட்ட சுற்றுச்சூழல் அம்சங்களை எங்கள் மாடலிங் அடிப்படையில் வரம்புகள் உள்ளன 15% நடைபயிற்சி மூலம் போதுமான உடல் செயல்பாடு குறைப்பு. தெரு சந்திப்பு அடர்த்தி ஒரு கி.மீ.க்கு 250 க்கு மேல்² மற்றும் தீவிர அடர்த்தியான சுற்றுப்புறங்கள் (ஒரு கி.மீ.க்கு &gt;15,000 நபர்கள்²) உடல் செயல்பாடுகளுக்கான நன்மைகளைக் குறைக்கலாம் என்பதற்கான ஆரம்ப ஆதாரங்களை நாங்கள் கண்டறிந்தோம். இது எதிர்கால ஆராய்ச்சிக்கு ஒரு முக்கியமான தலைப்பு.</t>
  </si>
  <si>
    <t>* Ngưỡng này dựa trên mô hình nghiên cứu của chúng tôi về các yếu tố cần thiết của môi trường xây dựng để đạt được mục tiêu giảm một cách tương đối 15% sự thiếu hoạt động thể chất thông qua đi bộ, theo kế hoạch hành động toàn cầu về hoạt động thể chất của Tổ chức Y tế Thế giới. Chúng tôi đã tìm thấy bằng chứng sơ bộ cho thấy mật độ giao lộ đường xá lớn hơn 250 trên mỗi km² và các khu dân cư mật độ cao (&gt;15.000 người mỗi km²) có thể làm giảm lợi ích của họat động thể chất. Đây là một chủ đề quan trọng cho các nghiên cứu trong tương lai.</t>
  </si>
  <si>
    <t>Walkable neighbourhoods provide opportunities for active, healthy, and sustainable lifestyles through having sufficient but not excessive population density to support adequate provision of local amenities, including public transport services. They also have mixed land uses and well-connected streets, to ensure proximate and convenient access to destinations. High-quality pedestrian infrastructure and reducing traffic through managing demand for car use can also encourage walking for transport.</t>
  </si>
  <si>
    <t>Política de espaço público aberto em {city}</t>
  </si>
  <si>
    <t>Acesso ao espaço público aberto</t>
  </si>
  <si>
    <t xml:space="preserve">Een goede toegankelijkheid van openbaar vervoer is een belangrijke merker van gezonde en duurzame vervoerssystemen. Het voorzien van openbaar vervoer nabij woningen en nabij plaatsen waar mensen werken, verhoogt het vervoersaandeel van openbaar vervoer. Op die manier wordt ook wandelen voor transport aangemoedigd, worden regionale jobs en diensten meer toegankelijk gemaakt en verbetert de gezondheid. Verder wordt economische ontwikkeling en sociale inclusie gestimuleerd en verminderen luchtvervuiling en koolstofemissies. Naast het louter voorzien van stations en haltes, is ook de frequentie van het aanbod van openbaar vervoer belangrijk om het gebruik te stimuleren. </t>
  </si>
  <si>
    <t>Dễ dàng tiếp cận với giao thông công cộng hoạt động thường xuyên là yếu tố quan trọng để quyết định một hệ thống giao thông lành mạnh và bền vững . Giao thông công cộng ở gần khu ở và nơi làm việc sẽ giúpgia tăng tỉ lệ các chuyến đi sử dụng giao thông công cộng, từ đó cũng sẽ khuyến khích đi bộ vì mục đích giao thông; cung cấp sự tiếp cận việc làm và dịch vụ; nâng cao sức khỏe, phát triển kinh tế và thúc đẩy hòa nhập xã hội; giảm ô nhiễm và khí thải carbon. Tần suất phục vụ cũng là yếu tố khuyến khích việc sử dụng phương tiện giao thông công cộng, bên cạnh sự sẵn có của các nhà ga và trạm dừng trong phạm vi gần.</t>
  </si>
  <si>
    <t>O acesso local ao espaço público aberto de alta qualidade promove a atividade física recreativa e a saúde mental. O espaço público aberto nas proximidades cria ambientes de convívio atraentes, ajuda a arrefecer a cidade e protege a biodiversidade. À medida que as cidades densificam e o espaço aberto privado diminui, proporcionar mais espaço público aberto é fundamental para a saúde da população. Ter espaço público aberto a menos de 400 m da residência pode incentivar a caminhada. O acesso a parques maiores também pode ser importante.</t>
  </si>
  <si>
    <t>Báo cáo này được đăng ký theo Giấy Phép Ghi Công Quốc tế - Không Thương Mại 4.0.</t>
  </si>
  <si>
    <t>The availability and quality of urban and transport policies supporting health and sustainability in Mexico City is just below average compared with other cities. Mexico City does not appear to have specific health-focussed actions in its metropolitan transport policy nor requirements for health impact assessment for urban or transport interventions. It also lacks air pollution policies related to land use. Many available policy standards lack specificity, measurability and/or consistency with health evidence. Nonetheless, relative to the 25 cities in this international study, the majority of neighbourhoods in Mexico City are walkable. In terms of thresholds for built environment interventions to achieve WHO targets to increase physical activity, 98.1% of residents in Mexico City live in neighbourhoods that meet the minimum density threshold and 77% meet the street connectivity threshold. However, notably many residents in Mexico City live in neighbourhoods that may exceed levels of density and street connectivity that encourage physical activity. Only 20% of residents have access to public transport stops with regular services, with evidence that access is spatially patterned favouring the inner city. Only 50% of residents have access to some public open space within 500m, and even fewer (20%) have access to larger public open space. The proportion of the population with access within 500m to amenities is below average compared with other cities studied.</t>
  </si>
  <si>
    <t>The availability and quality of urban and transport policies supporting health and sustainability in Phoenix is below average compared with other cities. In some policy areas related to walkability and public transport, Phoenix lacks policies as well as specific standards and measurable targets. Phoenix also lacks a requirement for health impact assessment of urban and transport interventions. The vast majority of neighbourhoods in Phoenix have low walkability relative to the 25 cities in this international study. To achieve WHO targets to increase physical activity, only 16% of residents in Phoenix live in neighbourhoods meeting density thresholds and only 51% live in neighbourhoods meeting street connectivity thresholds. Similarly, only 24% of residents live in neighbourhoods with access to public transport stops with regular services within 500m. Less than 50% of residents have access to some public open space within 500m, and only one quarter live within 500m of a larger public open space. The proportion of Phoenix' population with access within 500m to a food market, convenience store, any public open space or a large public open space or a public transport stop is well below average compared with other cities studied.</t>
  </si>
  <si>
    <t>The availability of urban and transport policies supporting health and sustainability in Seattle is average compared with other cities. However, the quality of those available is slightly below average in terms of their specificity, measurability and consistency with health evidence. Seattle does not appear to have a requirement for health impact assessment of urban and transport interventions. Although Seattle has numerous standards for walkability, some lack measurable targets. It also lacks standards and measurable targets for some public transport and public open space policies. The vast majority of neighbourhoods in Seattle have low walkability relative to the 25 cities in this international study. Only 6% of residents in Seattle live in neighbourhoods meeting density thresholds and only 43% live in neighbourhoods meeting street connectivity thresholds to achieve WHO targets to increase physical activity. Similarly, only 27% of residents live in neighbourhoods with access to public transport stops with regular services within 500m. Around 50% of residents have access to some public open space within 500m, and only 35% live within 500m of a larger public open space. The proportion of the population with access within 500m to public transport, public open space, convenience stores and food markets in Seattle, is well below other cities studied.</t>
  </si>
  <si>
    <t xml:space="preserve">The availability and quality of urban and transport policies supporting health and sustainability in São Paulo is above average compared with other cities. São Paulo incorporates health-focussed actions in its metropolitan transport policy, but this focus is lacking in its metropolitan urban policy. It also has no requirements for health impact assessment of urban and transport interventions. In some policy areas such as walkability and public transport, São Paulo lacks standards and measurable targets . Nonetheless, the vast majority of neighbourhoods in São Paulo are highly walkable relative to the 25 cities in this international study. To achieve WHO targets to increase physical activity, 99% of residents in São Paulo live in neighbourhoods meeting density thresholds and 70% live in neighbourhoods meeting street connectivity thresholds. However, notably some São Paulo residents may live in neighbourhoods that exceed levels of density and street connectivity that encourage physical activity. Ninety-four percent of residents live in neighbourhoods with access to public transport stops with regular services. Almost three quarters of residents have access to some public open space within 500m, but only 16% live within 500m of a larger public open space. The percentage of the population in São Paulo with access within 500m of a food market, convenience store or any public open space is just below average compared with other cities studied, but access to large public open space is well below average. </t>
  </si>
  <si>
    <t>The availability of urban and transport policies supporting health and sustainability in Hong Kong is average compared with other cities. However, the quality of available policies is above average in terms of their specificity, measurability and consistency with health evidence. However, Hong Kong does not appear to have specific health-focussed actions in its metropolitan urban or transport policies; and has no requirement for health impact assessment of urban and transport interventions. Although it has a number of policy standards, many lack measurable targets. Nonetheless, the vast majority of neighbourhoods in Hong Kong are highly walkable relative to the 25 cities in this international study. In terms of thresholds to achieve WHO targets to increase physical activity, almost 100% of residents in Hong Kong live in neighbourhoods meeting density thresholds and 92% in neighbourhoods meeting street connectivity thresholds. However, some Hong Kong residents may live in neighbourhoods that exceed levels of density and street connectivity that encourage physical activity. The vast majority of residents (83.6%) have access to public transport stops with regular services. While almost 90% of residents residents have access to some public open space within 500m, only 54% live within 500m of a larger public open space. Compared with other cities studied, more Hong Kong residents have access to all amenities studied within 500m.</t>
  </si>
  <si>
    <t>The availability of policies supporting health and sustainability in Chennai is just below average compared with other cities. However, the quality of available policies is well below average in terms of their specificity, measurability and consistency with health evidence. Chennai does not appear to have specific health-focussed actions in its metropolitan urban policy or requirements for health impact assessment of transport and land use interventions. Nonetheless, the majority of neighbourhoods are walkable relative to the 25 cities in this international study. Almost all Chennai neighbourhoods meet density thresholds to achieve WHO targets to increase physical activity, and almost 80% achieve street connectivity thresholds. However, some Chennai residents may live in neighbourhoods that exceed levels of density and street connectivity that encourage physical activity. Notably, only 3.2% of residents have access to public transport stops with regular services within 500m, although our study does not include informal public transport opportunities. Less than 50% of residents have public open space within 500m, and only 11.3% have access to larger public open space. Compared with other cities studied, the percentage of Chennai residents with access within 500m to all the amenities studied is well below average.</t>
  </si>
  <si>
    <t>மற்ற நகரங்களுடன் ஒப்பிடுகையில் சென்னையில் சுகாதாரம் மற்றும் நிலைத்தன்மையை ஆதரிக்கும் கொள்கைகள் சராசரிக்கும் குறைவாகவே உள்ளன. இருப்பினும், கிடைக்கக்கூடிய கொள்கைகளின் தரம் அவற்றின் குறிப்பிட்ட தன்மை, அளவிடுதல் மற்றும் சுகாதார ஆதாரங்களுடன் நிலைத்தன்மை ஆகியவற்றின் அடிப்படையில் சராசரிக்கும் குறைவாக உள்ளது. சென்னை அதன் பெருநகர நகர்ப்புற கொள்கையில் குறிப்பிட்ட சுகாதார கவனம் செலுத்தும் நடவடிக்கைகளையோ அல்லது போக்குவரத்து மற்றும் நிலப் பயன்பாட்டு தலையீடுகளின் சுகாதார தாக்க மதிப்பீட்டிற்கான தேவைகளையும் கொண்டிருப்பதாகத் தெரியவில்லை. ஆயினும்கூட, பெரும்பாலான சுற்றுப்புறங்கள் இந்த சர்வதேச ஆய்வில் உள்ள 25 நகரங்களுக்கு ஒப்பீட்டளவில் நடக்கக்கூடியவை. கிட்டத்தட்ட அனைத்து சென்னை சுற்றுப்புறங்களும் உடல் செயல்பாடுகளை அதிகரிக்க உலக சுகாதார நிறுவனத்தின் இலக்குகளை அடைய அடர்த்தி வரம்புகளை பூர்த்தி ின்றன, மேலும் கிட்டத்தட்ட 80% தெரு இணைப்பு வரம்புகளை அடைகின்றன. இருப்பினும், சில சென்னை வாசிகள் உடல் செயல்பாடுகளை ஊக்குவிக்கும் அடர்த்தி மற்றும் தெரு இணைப்பு அளவை விட அதிகமான சுற்றுப்புறங்களில் வசிக்கலாம். குறிப்பாக, குடியிருப்பாளர்களில் 3.2% பேர் மட்டுமே 500 மீட்டருக்குள் வழக்கமான சேவைகளுடன் பொது போக்குவரத்து நிறுத்தங்களை அணுகமுடியும், இருப்பினும் எங்கள் ஆய்வில் மற்ற பொதுப் போக்குவரத்து முறைகள் சேர்க்கப்படவில்லை. குடியிருப்பாளர்களில் 50% க்கும் குறைவானவர்கள் 500 மீட்டருக்குள் பொது திறந்த வெளிகளைக் கொண்டுள்ளனர், மேலும் 11.3% மட்டுமே பெரிய பொது திறந்த வெளியை அணுகமுடியும். ஆய்வு செய்யப்பட்ட பிற நகரங்களுடன் ஒப்பிடுகையில், ஆய்வு செய்யப்பட்ட அனைத்து வசதிகளுக்கும் 500 மீட்டருக்குள் அணுகல் கொண்ட சென்னை வாசிகளின் சதவீதம் சராசரிக்கும் குறைவாக உள்ளது.</t>
  </si>
  <si>
    <t xml:space="preserve">Overall, the availability and quality of urban and transport policies supporting health and sustainability in Hanoi was below average compared with other cities. Hanoi does not appear to have specific health-focussed actions in its metropolitan urban or transport policies. However, unlike many other cities it does appear to have a requirement for health impact assessment of urban and transport interventions, although no air pollution policies related to land use and transport planning. It also appears to lack specific standards or measurable targets for health-supportive built environment features. Nonetheless, neighbourhoods in the inner-city of Hanoi are highly walkable relative to the 25 cities in this international study. In terms of thresholds to achieve WHO targets to increase physical activity, almost 93% of residents live in neighbourhoods meeting density thresholds, although only 56% live in neighbourhoods meeting street connectivity thresholds. However, some Hannoi residents may live in neighbourhoods that exceed levels of density and street connectivity that encourage physical activity. Only 11.2% of residents also have access to public transport stops with regular services, but informal public transport services were not included. Only 25% of residents have access to some public open space within 500m, and only 14% live within 500m of a larger public open space. Compared with other cities studied, the proportion of residents in Hanoi with access within 500m to public open space and public transport with regular services is well below average. </t>
  </si>
  <si>
    <t xml:space="preserve">Nhìn chung, sự hiện diện và chất lượng của các chính sách đô thị và chính sách giao thông hướng tới vấn đề sức khỏe và tính bền vững của Hà Nội thấp hơn mức trung bình khi so với các thành phố khác. Hà Nội dường như không có các điểu khoản cụ thể tập trung vào vấn đề sức khỏe trong các chính sách đô thị hoặc các chính sách giao thông của mình. Tuy nhiên, không giống như nhiều thành phố khác, Hà Nội có các yêu cầu về đánh giá tác động lên sức khỏe của các dự án đô thị và giao thông, mặc dù thành phố không có chính sách cụ thể về ô nhiễm không khí liên quan đến việc sử dụng đất và quy hoạch giao thông. Thành phố cũng còn thiếu các tiêu chuẩn cụ thể hoặc các mục tiêu có thể đo lường được cho các yếu tố hỗ trợ sức khỏe của môi trường xây dựng. Dù vậy, khả năng đi bộ của các khu dân cư trong nội thành Hà Nội là khá cao khi so với 25 thành phố trong cùng nghiên cứu quốc tế này. Về các ngưỡng của mục tiêu tăng cường hoạt động thể chất của WHO, gần 93% cư dân Hà Nội sống trong các khu dân cư đáp ứng được ngưỡng mật độ, nhưng chỉ có 56% cư dân sống trong các khu phố đáp ứng được ngưỡng về kết nối đường xá. Tuy nhiên, một số bộ phận cư dân Hà Nội lại sống trong các khu dân cư có mật độ và kết nối đường xá vược quá ngưỡng khuyến khích hoạt động thể chất. Chỉ có khoảng 11,2% cư dân Hà Nội có điệu kiện tiếp cập với các điểm dừng giao thông công cộng hoạt động thường xuyên, không tính đến các dịch vụ giao thông công cộng tự phát, không chính thức. Cũng chỉ có khoảng 25% cư dân có tiếp cập với các không gian mở công cộng trong phạm vi 500m và chỉ có 14% sống trong vòng bán kính 500m của không gian mở công cộng kích thước lớn. Tỷ lệ cư dân ở Hà Nội được tiếp cận với không gian mở công cộng và giao thông công cộng hoạt động thường xuyên trong phạm vi 500m là thấp hơn mức trung bình so với các thành phố khác cùng được nghiên cứu. </t>
  </si>
  <si>
    <t xml:space="preserve">The availability and quality of urban and transport policies supporting health and sustainability in Graz is well above average compared with other cities studied. However, Graz does not appear to have policies requiring health impact assessments of urban and transport interventions, and information on expenditure on transport infrastructure by mode was not identified. It also appears to lack measurable targets for some walkability-related and public transport standards. Nonetheless, most neighbourhoods in Graz are highly walkable relative to the 25 cities in this international study. In terms of thresholds to achieve WHO targets to increase physical activity, 44% residents live in Graz live neighbourhoods meeting density thresholds, and 81.3% live in neighbourhoods meeting street connectivity thresholds. The vast majority of residents (92%) have access to public transport stops with 500m, although frequency of service data were not available. While the vast majority of residents also have access to some public open space within 500m, only 39% live within 500m of a larger public open space, and this access appears to be markedly spatially patterned, with access high in the city's north and along the Mur river, but lower in the south, particularly west of the Mur. Compared with other cities studied, the proportion of the population in Graz with access to large public open space is below average. </t>
  </si>
  <si>
    <t>The availability of urban and transport policies supporting health and sustainability in Ghent is just below average compared with other cities. However, the quality of available policies in terms of their specificity, measurability and consistence with health evidence is slightly above average. Ghent does not appear to require health impact assessments of urban and transport interventions. It also appears to lack specific standards or measurable targets for public transport policies. Nonetheless, relative to the 25 cities in this international study, many neighbourhoods in Ghent are highly walkable, with lower walkability on the urban fringe. In terms of thresholds to achieve WHO targets to increase physical activity, no residents live in Ghent live neighbourhoods meeting density thresholds, although only 55% live in neighbourhoods meeting street connectivity thresholds. The majority of residents (87%) have access to public transport stops within 500m, although frequency of service data were not available. While the vast majority of residents have access to some public open space within 500m, only 63% live within 500m of a larger public open space. The latter appears to be spatially patterned. Compared with other cities studied, the proportion of the population in Ghent with access to food markets and large public open space within 500m is above average.</t>
  </si>
  <si>
    <t xml:space="preserve">Het rapport toont aan dat de beschikbaarheid van het stedelijk en vervoersbeleid ter onderstening van gezondheid en duurzaamheid in Gent net onder het gemiddelde ligt in vergelijking met de andere steden. De kwaliteit van de beschikbare beleidslijnen in termen van specificiteit, meetbaarheid en consistentie met beschikbare (gezondheids)evidentie ligt echter iets boven het gemiddelde. Gent lijkt geen beoordelingen van de gezondheidsimpact van vervoers- en stedelijke interventies te vereisen. Ook lijken specifieke standaarden / normen of meetbare doelstellingen voor het openbaar vervoersbeleid te ontbreken. Toch zijn vele Gentse buurten zeer bewegingsvriendelijk in vergelijking met de 25 steden in deze internationale studie; de bewegingsvriendelijkheid van de buurten is wel lager in buurten aan de rand van de stad. Wat betreft de drempels om de WHO doelstellingen te bereiken in het kader van het wereldwijde actieplan voor fysieke activiteit van de Wereldgezondheidsorganisatie, zijn er momenteel geen buurten in Gent die voldoen aan de drempelwaarden voor residentiële dichtheid, en 55% van de inwoners woont in een buurt die voldoet aan de drempelwaarde voor stratenconnectiviteit. De meerderheid van de inwoners (87%) heeft toegang tot halte van het openbaar vervoer binnen 500 meter, maar er waren geen gegevens beschikbaar over de frequentie van de dienstverlening van het openbaar vervoer. Terwijl de overgrote meerderheid van de inwoners toegang heeft tot een publieke ruimte binnen 500 meter, woont slechts 63% binnen een afstand van 500 meter van een grote publieke ruimte. Dit laatste verband is afhankelijk van de locatie, er is een ruimtelijk patroon in het verband te zien. In vergelijking met de andere steden die opgenomen waren in deze studie, heeft in Gent een grotere proportie inwoners toegang tot supermarkten en grote publieke ruimtes binnen een straal van 500 meter. </t>
  </si>
  <si>
    <t>The availability of policies supporting walkable neighbourhoods in Bern is above average compared with other cities. However, the quality of available policies is only average in terms of their specificity, measurability and consistency with health evidence. Bern does not appear to have a requirement for health impact assessment of urban and transport interventions. Nonetheless, the vast majority of neighbourhoods in Bern are walkable compared with other cities studied. Nearly 60% of the population live in neighbourhoods meeting density thresholds to achieve WHO targets to increase physical activity, and 98.2% achieve street connectivity thresholds. Almost all residents (91.8%) have access to public transport stops with regular services. All residents have access to public open space within 500m and 80% live within 500m of a larger public open space. The latter appears to be social patterned. Compared with other cities studied, the proportion of the population in Bern with access to all amenities examined is well above average.</t>
  </si>
  <si>
    <t>The availability and quality of urban and transport policies supporting health and sustainability in Olomouc is just below average compared with other cities. Olomouc does not appear to have specific health-focussed actions in its metropolitan urban and transport policies nor requirements for health impact assessment. Moreover in many policy areas, it lacks specific standards and measurable targets. Nonetheless, relative to the 25 cities in this study, the majority of neighbourhoods in Olomouc are walkable, except for outer suburban areas. In terms of thresholds to achieve WHO targets to increase physical activity, no residents of Olomouc live in neighbourhoods meeting minimum density threshold targets and 54.2% meet street connectivity thresholds. The vast majority of residents (89%) have access to public transport stops with 500m, although data on the frequency of services were not available for Olomouc. Similarly, the vast majority of residents have public open space within 500m, but only 46% have access to larger public open space. Access to larger public open space appeared to be spatially patterned. The proportion of the population in Olomouc with access to all amenities examined is similar to other cities studied.</t>
  </si>
  <si>
    <t>The availability of urban and transport policies supporting health and sustainability in Cologne is just below average compared with other cities. However, the quality of available policies is just above average in terms of their specificity, measurability and consistency with health evidence. Cologne does not appear to have specific health-focussed actions in its metropolitan transport policy or requirements for health impact assessment. Nonetheless, the majority of neighbourhoods in Cologne are walkable compared with other cities studied. While only 21.6% of neighbourhoods meet density thresholds to achieve WHO targets to increase physical activity, 72% achieve street connectivity thresholds. Sixty percent of residents have access to public transport stops with regular services within 500m. The vast majority of residents have public open space within 500m, but only two thirds have access to larger public open space. Compared with other cities studied, the proportion of the population in Cologne with access to convenience stores, food markets and large public open space within 500m is above average.</t>
  </si>
  <si>
    <t>En general, la disponibilitat i la qualitat de les polítiques urbanes i de transport que promouen la salut i la sostenibilitat a Barcelona estan molt per sobre la mitjana en comparació a moltes altres ciutats de l'estudi. No obstant això, Barcelona no compta encara amb accions específicament enfocades a la salut en polítiques urbanes i de transport metropolitanes, ni tampoc amb els requisits per a l'avaluació de l'impacte en la salut. En relació amb les 25 ciutats d'aquest estudi internacional, la majoria de barris de Barcelona són molt caminables. Per tant, la majoria dels barris compleixen els llindars de densitat de població i connectivitat dels carrers necessaris per l'assoliment dels objectius de l'OMS per incrementar l'activitat física. Tres quartes parts dels residents tenen accés a parades de transport públic amb serveis regulars i la majoria dels residents tenen algun espai públic obert a menys de 500m; no obstant això, menys de dos terços tenen accés a un espai públic de grans dimensions. En comparació amb la resta de ciutats estudiades, la proporció de població de Barcelona amb accés a menys de 500m a un mercat d'alimentació, a una botiga de barri i a un servei de transport públic amb servei regular està molt per sobre de la mitjana. La proporció de població amb accés a un espai públic obert de grans dimensions està per sota de la mitjana.</t>
  </si>
  <si>
    <t>The availability and quality of urban and transport policies supporting health and sustainability in Valencia are well above average compared with other cities studied. Relative to the 25 cities in this international study, the majority of neighbourhoods are walkable, and neighbourhoods meet population density and street connectivity thresholds to achieve WHO targets to increase physical activity. The majority of residents have access to regularly-serviced public transport stops and public open space within 500m, but only 43% have access to larger public open space. Compared with other cities studied, the proportion of the population with access within 500m to a food market, convenience store and regular public transport is above average; and access to any public open space and larger public open space is below average.</t>
  </si>
  <si>
    <t>La disponibilitat i qualitat de les polítiques urbanes i de transport que promouen la salut i la sostenibilitat a València estan molt per damunt de la mitjana en comparació amb altres ciutats estudiades. En relació amb les 25 ciutats d'aquest estudi internacional, la majoria dels barris són caminables i compleixen els llindars de densitat de població i connectivitat necessaris per tal d'assolir els objectius de l'OMS per augmentar l'activitat física. La majoria dels residents tenen accés a parades de transport públic amb servei regular i espais públics oberts a menys de 500 m, però només el 43% té accés a un espai públic de grans dimensions. En comparació amb altres ciutats estudiades, la proporció de població que compta amb accés a menys de 500 metres a un mercat d'aliments, a una botiga de barri i a un servei de transport públic regular està per sobre de la mitjana; i l'accés a qualsevol espai públic obert i a un espai públic obert de grans dimensions està per sota de la mitjana.</t>
  </si>
  <si>
    <t>La disponibilitat i la qualitat de les polítiques urbanes i de transport que promouen la salut i la sostenibilitat a Vic estan per sobre de la mitjana en comparació amb altres ciutats. No obstant això, Vic no sembla tenir accions específiques centrades en la salut en les seves polítiques de transport, ni tampoc en els requisits per a l'avaluació de l'impacte en la salut. En relació amb les 25 ciutats d'aquest estudi internacional, al voltant de la meitat dels barris de Vic són molt caminables, tot i que aquest patró es concentra al centre de la ciutat. Pel que fa als llindars per assolir els objectius de l'OMS per augmentar l'activitat física, només el 24% dels residents de Vic viuen en barris que compleixen els llindars mínims de densitat de població, i el 56% compleixen els llindars de connectivitat dels carrers. Gairebé el 60% dels residents tenen accés a parades de transport públic amb 500m, tot i que no es compta amb dades sobre la freqüència dels serveis. De la mateixa manera, la gran majoria dels residents tenen accés a un espai públic obert a menys de 500 m, i tres quartes parts dels residents tenen accés a un espai públic obert de grans dimensions. L'accés a grans espais públics oberts presenta diferencies territorials, sent els barris del sud de Vic els que es troben menys servits. La proporció de la població amb accés al transport públic a menys de 500m a Vic és inferior a la de la resta de ciutats estudiades; i la proporció amb l'accés a qualsevol espai públic obert i a botigues de barri es troben prop de la mitjana.</t>
  </si>
  <si>
    <t>Overall, the availability and quality of urban and transport policies supporting health and sustainability in Melbourne is above average compared with other cities. However, relative to the 25 cities in this international study, the majority of neighbourhoods in Melbourne have low walkability; and walkability and access to public transport are inequitably distributed, favouring inner-city and middle suburban neighbourhoods. In terms of thresholds to achieve WHO targets to increase physical activity, 20% or fewer Melbourne residents live in neighbourhoods that meet population density and street connectivity thresholds. Only one half of residents have access to public transport stops with regular services within 500m. While the majority of residents have some public open space within 500m, this drops to two thirds having access to larger public open space. Compared with other cities studied, the proportion of Melbourne residents with access to convenience stores, food markets and public transport stops with regular service within 500m is below average.</t>
  </si>
  <si>
    <t>Overall, the availability and quality of urban and transport policies supporting health and sustainability in Sydney is above average compared with other cities. However, relative to the 25 cities in this international study, the majority of neighbourhoods in Sydney have low walkability; and walkability is inequitably distributed, favouring inner-city areas. In terms of thresholds to achieve WHO targets to increase physical activity, only 51% of Sydney residents live in neighbourhoods that meet population density thresholds, and only 13% live in neighbourhoods meeting street connectivity thresholds. Around 60% of Sydney residents have access to public transport stops with regular services within 500m. While the majority of residents have some public open space within 500m, this drops to 60% with access to larger public open space. Compared with other cities studied, the proportion of the population in Sydney with access within 500 access to convenience stores and food markets is below average; however, access to public transport was on par with most other cities studied.</t>
  </si>
  <si>
    <t>The availability and quality of urban and transport policies and neighbourhood infrastructure supporting health and sustainability in Maiduguri was found to be below average compared with other cities. Although Maiduguri has air pollution policy related to land use, it appears to lack city planning requirements that include other specific health-focussed actions, and specific and measurable standards to create walkable neighbourhoods and equitable access to public transport and public open space. Spatial data availability for Maiduguri was limited and this may partially explain our spatial findings that follow. Relative to the 25 cities in this international study, the majority of neighbourhoods in Maiduguri do not appear to be walkable, and any walkable neighbourhoods appear to be spatially patterned along major road networks. In terms of thresholds for built environment interventions to achieve WHO targets to increase physical activity, 95.9% of residents in Maiduguri live in neighbourhoods that meet the density threshold, although only 29% live in neighbourhoods that meet street connectivity thresholds. The latter could reflect lack of data on informal routes. Notably, many Maiduguri residents appear to live in neighbourhoods that exceed levels of population density that encourage physical activity. Only 10% of residents have access to public transport stops, with evidence that access is spatially patterned along major road networks. Very few residents have access to public open space within 500m, and only 0.5% of residents have access to larger public open space, concentrated in the city's northeast.</t>
  </si>
  <si>
    <t>The availability of policies supporting health and sustainability in Baltimore is below average, and the quality of those available is well below average compared with other cities. Baltimore does not appear to require health impact assessment of transport and land use interventions, and has few specific and measureable public transport and public open space policies. Apart from the inner city, the majority of neighbourhoods in Baltimore have low walkability relative to the 25 cities in this international study. Less than one third of neighbourhoods meet minimum density thresholds to achieve WHO targets to increase physical activity, and only half meet street connectivity thresholds. A minority of residents have access to public transport stops with regular services with 500m. While just over half have public open space within 500m, only around 40 percent have access to larger public open space. The percentage of Baltimore's population with access within 500m to a food market, convenience store, any public open space or a larger open space and public transport is well below average compared with other cities studied.</t>
  </si>
  <si>
    <t>The availability and quality of policies supporting walkable neighbourhoods in Bangkok are well below average. Bangkok lacks policy standards that are specific, measurable and aligned with evidence on healthy cities. Apart from the inner city, the majority of neighbourhoods have low walkability relative to the 25 cities in this international study. Although most Bangkok residents live in neighbourhoods that meet density thresholds required to achieve WHO targets to increase physical activity, less than one half appear to live in neighbourhoods meeting street connectivity thresholds. Some Bangkok residents live in districts with extreme levels of population density and street connectivity, which may be associated with reduced likelihood of physical activity. A minority of residents have access to regular public transport stops and public open space within 500m, and even fewer (6.5%) have access to larger public open space. Compared with other cities studied, the proportion of Bangkok residents with access within 500m to all amenities studied is well below average.</t>
  </si>
  <si>
    <t>Overall, the availability and quality of urban and transport policies supporting health and sustainability in Odense are well above average compared with other cities studied. However, Odense does not have a requirements for health impact assessement of transport and land use interventions. For many of its built environment and transport standards, it also lacks measurable targets. Relative to the 25 cities in this international study, the majority of neighbourhoods in Odense are walkable, except on the urban fringe. However, in terms of achieving WHO targets to increase physical activity, while no residents live in neighbourhoods meeting minimum population density thresholds, 85% live in neighbourhoods meeting street connectivity thresholds. Almost 60% of residents have access to public transport stops with regular services within 500m. Almost all residents have some public open space within 500m, and about three quarters of residents also have access to larger public open space. Compared with other cities studied, the proportion of the population in Odense with access to large public open space is well above average.</t>
  </si>
  <si>
    <t>Overall, the availability and quality of urban and transport policies supporting health and sustainability in Barcelona are well above average compared with many other cities in the study. However, Barcelona does not have specific health-focused?? actions in metropolitan urban and transport policies or requirements for health impact assessment. Relative to the 25 cities in this international study, the majority of neighbourhoods in Barcelona are highly walkable. Hence, the majority of neighbourhoods meet population density and street connectivity thresholds to achieve WHO targets to increase physical activity. Three quarters of residents have access to public transport stops with regular services and most residents have some public open space within 500m; however less than two thirds have access to larger public open space. Compared with other cities studied, the proportion of the population in Barcelona with access within 500m to a food market, convenience store and public transport with a regular service is well above average. The proportion with access to a large public open space is below average.</t>
  </si>
  <si>
    <t>The availability and quality of urban and transport policies supporting health and sustainability in Vic are above average compared with other cities. However, Vic does not appear to have specific health-focussed actions in its metropolitan transport policies or requirements for health impact assessment. Relative to the 25 cities in this international study, around one half of neighbourhoods in Vic were highly walkable, but this tended to be spatially patterned favouring the inner-city. In terms of thresholds to achieve WHO targets to increase physical activity, only 24% residents of Vic live in neighbourhoods meeting minimum population density thresholds and 56% meet street connectivity thresholds. Almost 60% of residents have access to public transport stops with 500m, although data on the frequency of services were not available. Similarly, the vast majority of residents have public open space within 500m, and three quarters of residents have access to larger public open space. Access to larger public open space appeared to be spatially patterned, with those in the southern neighbourhoods of Vic less well served. The proportion of the population with access to public transport within 500m in Vic was lower than the other cities studied; and the proportion with access to any public open space and a convenience store was average.</t>
  </si>
  <si>
    <t>The availability and quality of urban and transport policies supporting health and sustainability in Belfast is well above average compared with other cities studied. Yet despite Belfast having many standards for built environment features to create walkable cities, with the exception of public open space policies, their appears to be a lack measureable policy targets. Nonetheless, relative to the 25 cities in this international study, the majority of neighbourhoods in Belfast are walkable, although less so in the south and on the urban fringe. In terms of thresholds to achieve WHO targets to increase physical activity, 40% of Belfast residents live in neighbourhoods meeting population density thresholds and three quarters in neighbourhoods meeting street connectivity thresholds. Almost three quarters of residents also have access to public transport stops with regular services. However, compared with other cities, fewer residents have some public open space within 500m, and only 47% who have access to larger public open space. Moreover, access to larger public open space is spatially patterned with some areas poorly served. Compared with other cities studied, the proportion of the population in Belfast with access within 500m to a food market and any public open space is below average.</t>
  </si>
  <si>
    <t>The availability of urban and transport policies supporting health and sustainability in Lisbon is above average compared with other cities. However, the quality of available policies in terms of specificity, measurability and consistency with health evidence is average. Lisbon lacked several standards for built environment features to create walkable cities, and in many policy areas, appeared to lack measureable targets. Nonetheless, relative to the 25 cities in this international study, the majority of neighbourhoods in Lisbon are walkable. In terms of thresholds to achieve WHO targets to increase physical activity, almost all residents in Lisbon live in neighbourhoods that meet population density and street connectivity thresholds. However, some Lisbon residents may live in neighbourhoods that exceed levels of density and street connectivity that encourage physical activity. The vast majority of residents have access to public transport stops with regular services (92.8%) and public open space (~90%) within 500m. However, only 51% of residents have access to larger public open space. Moreover, access to larger public open space is spatially patterned with some areas poorly served. Compared with the other cities studied, the proportion of the population in Lisbon with access within 500m to a food market, convenience store and public transport stop with a regular service is above average.</t>
  </si>
  <si>
    <t>A disponibilidade de políticas urbanas e de transportes de apoio à saúde e sustentabilidade em Lisboa é acima da média em comparação com outras cidades. No entanto, a qualidade das políticas disponíveis em termos de especificidade, mensurabilidade e consistência com a evidência em saúde é média. Lisboa não apresenta várias normas para as características do ambiente construído que permitam a criação de cidades caminhaveis, e em muitas áreas políticas, parecia não ter metas mensuráveis. No entanto, relativamente às 25 cidades deste estudo internacional, a maioria dos bairros de Lisboa são caminháveis. Em termos de limiares para atingir metas da OMS para aumentar a atividade física, quase todos os residentes em Lisboa vivem em bairros que cumprem os limiares de densidade populacional e de conectividade nas ruas. No entanto, alguns residentes de Lisboa podem viver em bairros que excedam os níveis de densidade e conectividade de rua que incentivam a atividade física. A grande maioria dos residentes tem acesso a paragens de transportes públicos com serviços regulares (92,8%) e espaço público aberto (~90%) dentro de 500m. No entanto, apenas 51% dos residentes têm acesso a um espaço público aberto maior. Além disso, o acesso a um espaço aberto público maior é espacialmente modelado com algumas áreas mal servidas. Em comparação com as outras cidades estudadas, a proporção da população em Lisboa com acesso a um mercado alimentar, loja de conveniência e paregem de transportes públicos com um serviço regular, é superior à média.</t>
  </si>
  <si>
    <t>Overall, the availability and quality of urban and transport policies supporting health and sustainability in Auckland is below average compared with other cities. Auckland does not appear to have transport planning policies incorporating health-focussed actions or air pollution management; nor requirements for health impact assessement or housing density and street connectivity standards. Relative to the 25 cities in this international study, the majority of neighbourhoods in Auckland have low walkability. Only one in five or fewer neighbourhoods meet density and street connectivity thresholds to achieve WHO targets to increase physical activity. Only 56% of residents have access to public transport stops with regular services. The majority of residents have some public open space within 500m, although this drops to two thirds having access to larger public open space. Compared with other cities studied, the percentage of the population with access within 500m to a food market or public transport stop with a regular service is slightly below average.</t>
  </si>
  <si>
    <t>Ko te nuinga o te wā, ko te wāteatanga me te kounga o ngā kaupapahere taone me ngā kawenga e tautoko ana i te hauora me te toitūtanga i Ākarana, kei raro iho i te wawaenga i whakatauritetia ki ētahi atu tāone. Te āhua nei kāore he kaupapahere whakarite waka a Ākarana e whakauru ana i ngā mahi arotahi hauora, i te whakahaeretanga pokenga hau rānei; kāore he whakaritenga mō te aromatawai pānga hauora, te kiato whare rānei me ngā paerewa tūhonotanga tiriti. E pātahi ana ki ngā tāone e 25 i roto i tēnei akoranga ao whānui, he iti noa iho te hīkoi o te nuinga o nga rohe i Ākarana. Kotahi anake i roto i ngā rohe e rima, iti iho rānei e tūtaki ana ki ngā paepae tūhonotanga kiato me te tiriti kia taea ai ngā ūnga WHO hei whakanui ake i ngā ngohe ōkiko. Ko te 56% anake o ngā tangata e āhei ana ki ngā kawenga tūmatanui e tū ana me ngā ratonga auau. Ko te nuinga o nga tangata whenua e whai wāhi tuwhera ana i roto i te 500m, ahakoa e rua ngā tuatoru e uru ana ki te mokowā tuwhera tūmatanui nui ake. I whakatauritetia ki ētahi atu tāone i ako, he iti noa iho te ōrautanga o te iwi whānui me te uru ki tētahi mākete kai, ki tētahi tūnga waka tūmatanui rānei me tētahi ratonga auau i raro iho i te wawaenga.</t>
  </si>
  <si>
    <t>Mittel
/6</t>
  </si>
  <si>
    <t>de</t>
  </si>
  <si>
    <t>Country Code</t>
  </si>
  <si>
    <t>NG</t>
  </si>
  <si>
    <t>MX</t>
  </si>
  <si>
    <t>US</t>
  </si>
  <si>
    <t>BR</t>
  </si>
  <si>
    <t>HK</t>
  </si>
  <si>
    <t>IN</t>
  </si>
  <si>
    <t>TH</t>
  </si>
  <si>
    <t>VN</t>
  </si>
  <si>
    <t>AT</t>
  </si>
  <si>
    <t>BE</t>
  </si>
  <si>
    <t>CH</t>
  </si>
  <si>
    <t>CZ</t>
  </si>
  <si>
    <t>DE</t>
  </si>
  <si>
    <t>DK</t>
  </si>
  <si>
    <t>ES</t>
  </si>
  <si>
    <t>GB</t>
  </si>
  <si>
    <t>PT</t>
  </si>
  <si>
    <t>AU</t>
  </si>
  <si>
    <t>NZ</t>
  </si>
  <si>
    <t>ca</t>
  </si>
  <si>
    <t>zh_Hant</t>
  </si>
  <si>
    <t>zh_Hans</t>
  </si>
  <si>
    <t>cs</t>
  </si>
  <si>
    <t>da</t>
  </si>
  <si>
    <t>language_code</t>
  </si>
  <si>
    <t>nl</t>
  </si>
  <si>
    <t>ha</t>
  </si>
  <si>
    <t>mi</t>
  </si>
  <si>
    <t>es</t>
  </si>
  <si>
    <t>pt</t>
  </si>
  <si>
    <t>ta</t>
  </si>
  <si>
    <t>th</t>
  </si>
  <si>
    <t>vi</t>
  </si>
  <si>
    <t>在全球25個城市中，⾹港就⼈⼝健康和可持續發展相關⽅⾯⽽制定的市區和運輸政策的整體表現平均。現有的政策在具體性、可衡量性和符合健康要素等⽅⾯則⾼於平均指標。然⽽，⾹港在都市市區或運輸政策中幾乎沒有以健康為重點的具體措施，對⼈⼝健康的影響亦未被納⼊制定市區和交通規劃政策所須要評估的範圍內。雖然現有政策已確⽴不同的標準，但當中許多缺乏素質可衡量的⽬標。儘管如此，和這項全球性研究中的25個城市相⽐，⾹港絕⼤多數社區都⾮常適合步⾏。就為達到世界衛⽣組織所訂⽴有關增加⾝體活動的⽬標⽽設定的閾值⽽⾔，⾹港近乎100%的⼈⼝都居住在密度達到閾值的社區，⽽92%的⼈⼝居住在街道連接性亦達到閾值的社區。但我們不能忽視，這當中有部分居⺠居住在密度和街道連接性超過可以促進⾝體活動的⽔平的社區。分析結果同時顯⽰，絕⼤多數居⺠(83.6%)可以⽅便使⽤提供定期服務的公共交通站。此外，雖然近90%的居⺠可以使⽤500⽶範圍內的一些公共開放空間，但實際上只有54%的居⺠居住在⼤型公共開放空間的500⽶範圍內。最後，與研究中的其他城市相⽐，⽐例較多的⾹港居⺠可以在500⽶範圍內使⽤所有⽣活服務設施。</t>
  </si>
  <si>
    <t>针对具体、可衡量的政策，及作为健康城市所具备的条 件的效能评级</t>
  </si>
  <si>
    <t>在全球25个城市中，⾹港就⼈⼝健康和可持续发展相关⽅⾯⽽制定的市区和交通运输政策的整体表现平均。现有的政策在具体性、可衡量性和符合健康要素等⽅⾯则⾼于平均指标。然⽽，⾹港在都市市区或交通运输政策中几乎没有以健康为重点的具体措施，对⼈⼝健康的影响亦未被纳⼊制定市区和交通规划政策所须要评估的范围内。虽然现有政策已确⽴不同的标准，但当中许多缺乏质素可衡量的⽬标。尽管如此，和这项全球性研究中的25个城市相⽐，⾹港绝⼤多数社区都⾮常适合步⾏。就为达到世界卫⽣组织所制定有关增加⾝体活动的⽬标⽽设定的阈值⽽⾔，⾹港近乎100%的⼈⼝都居住在密度达到阈值的社区，⽽92%的⼈⼝居住在街道连接性亦达到阈值的社区。但我们不能忽视，这当中有部分居⺠居住在密度和街道连接性超过可以促进⾝体活动的⽔平的社区。分析结果同时显⽰，绝⼤多数居⺠(83.6%)可以⽅便使⽤提供定期服务的公共交通站。此外，虽然近90%的居⺠可以使⽤500⽶范围内的一些公共开放空间，但实际上只有54%的居⺠居住在⼤型公共开放空间的500⽶范围内。最后，与研究中的其他城市相⽐，⽐例较多的⾹港居⺠可以在500⽶范围内使⽤所有⽣活服务设施。</t>
  </si>
  <si>
    <t>{city} {country}</t>
  </si>
  <si>
    <t>Bewertung der Qualität der Richtlinien für spezifische, messbare Maßnahmen, die auf Evidenz im Rahmen gesunder Städte beruhen</t>
  </si>
  <si>
    <t>Spezifische gesundheitsorientierte Maßnahmen in der  Stadtplanung</t>
  </si>
  <si>
    <t>Begehbare Nachbarschaften bieten Möglichkeiten für einen aktiven, gesunden und nachhaltigen Lebensstil, indem sie eine ausreichende, aber nicht übermäßige Bevölkerungsdichte aufweisen, um eine angemessene Bereitstellung lokaler Annehmlichkeiten, einschließlich öffentlicher Verkehrsmittel, zu unterstützen. Gehfreundliche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zu Zwecken des Transports fördern.</t>
  </si>
  <si>
    <t>Der einfache Zugang zu öffentlichen Verkehrsmitteln mit hoher Taktfrequenz ist ein Schlüsselfaktor für gesunde und nachhaltige Verkehrssysteme. Wenn öffentliche Verkehrsmittel in der Nähe von Wohnraum und Beschäftigung liegen, erhöht sich der Anteil aller Fahrten von A nach B, die durch sie zurückgelegt werden. Dies fördert das verkehrsbezogene Gehen und die Gesundheit und verbessert den Zugang zu regionalen Arbeitsplätzen und Dienstleistungen, die wirtschaftliche Entwicklung und soziale Inklusion und verringert Umweltverschmutzung und Kohlendioxidemissionen. Neben der Nähe zu Bahnhöfen oder Haltestellen fördert auch die Takfrequenz der öffentlichen Verkehrsmittel deren Nutzung.</t>
  </si>
  <si>
    <t xml:space="preserve">Die Verfügbarkeit und Qualität von Richtlinien zur Stadt- und Verkehrsplanung, mit denen Gesundheit und Nachhaltigkeit in Graz unterstützt werden, liegt weit über dem Durchschnitt der anderen untersuchten Städte. Graz scheint jedoch keine Richtlinien zu haben,in denen gesundheitsbezogene Folgenabschätzungen von städtischen Verkehrsinterventionen vorgeschrieben werden, und es wurden keine Informationen über die Ausgaben für die Verkehrsinfrastruktur nach Verkehrsträgern ermittelt. Es scheint auch an messbaren Zielen für einige Standards in Bezug auf die Begehbarkeit und den öffentlichen Verkehr zu fehlen. Dennoch sind die meisten Grazer Stadtteile im Vergleich zu den 24 anderen Städten dieser internationalen Studie sehr gehfreundlich. In Bezug auf die Schwellenwerte zur Erreichung der WHO-Ziele zur Steigerung der körperlichen Aktivität leben 44% der Einwohner in Stadtteilen, die die Schwellenwerte für die Bevölkerungsdichte erreichen, und 81,3% leben in Stadtteilen, die die Schwellenwerte für die Straßenanbindung erfüllen. Die überwiegende Mehrheit der Einwohner (92%) hat Zugang zu Haltestellen des öffentlichen Nahverkehrs in einem Umkreis von 500 m, Daten zur Taktfrequenz waren aber nicht verfügbar. Während die überwiegende Mehrheit der Bewohner auch Zugang zu einigen öffentlichen Freiflächen im Umkreis von 500 m hat, leben nur 39% innerhalb von 500 m zu einer größeren öffentlichen Freifläche, und dieser Zugang scheint deutlich räumlich gemustert zu sein, mit gutem Zugang hoch im Norden der Stadt und entlang der Mur, aber weniger im Süden, insbesondere westlich der Mur. Im Vergleich zu den anderen untersuchten Städten liegt der Anteil der Grazer Bevölkerung mit Zugang zu großen öffentlichen Freiflächen unter dem Durchschnitt. </t>
  </si>
  <si>
    <t>Im Einklang mit gesundheits -bezogener Evidenz</t>
  </si>
  <si>
    <t xml:space="preserve">Dieser kurze Bericht beschreibt, wie {city} bei einer Auswahl von räumlichen und stadtplanerischen Indikatoren für gesunde und nachhaltige Städte abschneidet. In unserer kollaborativen Studie wurden die räumliche Verteilung von Stadtgestaltung und Verkehrsmerkmalen sowie das Vorhandensein und die Qualität von Stadtplanungsrichtlinien zur Förderung von Gesundheit und Nachhaltigkeit für 25 Städte in 19 Ländern untersucht. Weitere Details der Studie finden Sie unter {study_doi}. </t>
  </si>
  <si>
    <t>Klaus Gebel, Sylvia Titze</t>
  </si>
  <si>
    <t>Anforderungen an die Gesundheitsverträglichkeits -prüfung in der Stadt-/Verkehrspolitik/-gesetzgebung</t>
  </si>
  <si>
    <t>Informationen über die staatlichen Infrastruktur -ausgaben für verschiedene Verkehrsträger</t>
  </si>
  <si>
    <t>Podmínky pro chůzi (walkability) v okolí bydliště v porovnání s 25
městy</t>
  </si>
  <si>
    <t>S</t>
  </si>
  <si>
    <t>Editorský kolektiv</t>
  </si>
  <si>
    <t>© 2022 Marc Adams</t>
  </si>
  <si>
    <t xml:space="preserve">Cyclist Near Hance Park in Downtown Phoenix, Arizona </t>
  </si>
  <si>
    <t>Pedestrians and cycleway in downtown Phoenix, Arizona</t>
  </si>
  <si>
    <t>Jacob Carson &amp; Anne Vernez Moudon</t>
  </si>
  <si>
    <t xml:space="preserve"> Marc Adams, Hannah Hook &amp; Geoff Boeing</t>
  </si>
  <si>
    <t>பொது போக்குவரத்து சேவைகள் உட்பட உள்ளூர் வசதிகளை போதுமான அளவு வழங்குவதற்கு போதுமான ஆனால் அதிகப்படியான மக்கள் தொகை அடர்த்தி இல்லாததன் மூலம் சுறுசுறுப்பான, ஆரோக்கியமான மற்றும் நிலையான வாழ்க்கை முறைகளுக்கான வாய்ப்புகளை நடைபயிற்சி சுற்றுப்புறங்கள் வழங்குகின்றன. நடக்கக்கூடிய சுற்றுப்புறங்களில் கலப்பு நிலப் பயன்பாடுகள் மற்றும் நன்கு இணைக்கப்பட்ட தெருக்கள் உள்ளன, இது இடங்களுக்கு நெருக்கமான மற்றும் வசதியான அணுகலை உறுதி செய்கிறது. உயர்தர பாதசாரி உள்கட்டமைப்பு மற்றும் கார் பயன்பாட்டிற்கான தேவையை நிர்வகிப்பதன் மூலம் போக்குவரத்தை குறைப்பது போக்குவரத்துக்காக நடைபயிற்சியை ஊக்குவிக்கும்.</t>
  </si>
  <si>
    <t>எளிதான அணுகல், பொது போக்குவரத்துக்கு. ஆரோக்கியமான மற்றும் நிலையான போக்குவரத்து அமைப்புகளின் முக்கிய நிர்ணயம் ஆகும். வீடுகள் மற்றும் பணிக்கு அருகில் உள்ள பொதுப் போக்குவரத்து பொதுப் போக்குவரத்து பயணங்களின் பயன்முறைப் பங்கை அதிகரிக்கிறது, இதனால் போக்குவரத்து தொடர்பான நடைப்பயணத்தை ஊக்குவிக்கிறது; உள்ளூர் வேலைகள் மற்றும் சேவைகளுக்கான அணுகலை வழங்குதல்; ஆரோக்கியம், பொருளாதார வளர்ச்சி, சமூக உள்ளடக்கத்தை மேம்படுத்துதல்; மாசு மற்றும் கார்பன் வெளியேற்றத்தை குறைக்கிறது. இந்த அதிகபட்ச சேவைகள் நிலையங்கள் அல்லது நிறுத்தங்களின் அருகாமையில் கூடுதலாக பொதுப் போக்குவரத்து பயன்பாட்டை ஊக்குவிக்கும். நிலையங்களின் அருகாமை மற்றும் நிறுத்தங்கள் மட்டுமின்றி, அதிகபட்ச சேவைகள் பொது போக்குவரத்து பயன்பாட்டை ஊக்குவிக்கும்.</t>
  </si>
  <si>
    <t>© 2022 Felix John</t>
  </si>
  <si>
    <t>Chennai pedestrian street scene</t>
  </si>
  <si>
    <t>candidates sent, none chosen</t>
  </si>
  <si>
    <t>To be updated on sunny day</t>
  </si>
  <si>
    <t>partial</t>
  </si>
  <si>
    <t>{"English":"{'local_collaborators_names':'Claire Cleland, Sara Ferguson &amp; Ruth Hunter||For further information, please contact ruth.hunter@qub.ac.uk'}"}</t>
  </si>
  <si>
    <t>รายงานนี้สรุปว่ากรุงเทพมหานครดำเนินการอย่างไรกับการเลือกตัวชี้วัดเชิงพื้นที่และนโยบายของเมืองที่มี
สุขภาพดีและยั่งยืนการศึกษาร่วมกันของเราได้ตรวจสอบการกระจายเชิงพื้นที่ของการออกแบบเมืองและ
ลักษณะการคมนาคมขนส่งและการมีอยู่และคุณภาพของนโยบายการวางผังเมืองที่ส่งเสริมสุขภาพและความ
ยั่งยืนสำหรับ 25 เมืองใน 19 ประเทศ สามารถดูรายละเอียดการศึกษาเพิ่มเติมได้ที่
https://doi.org/INSERT-STUDY-DOI-HERE</t>
  </si>
  <si>
    <t>การเปรียบเทียบกับค่าเฉลี่ยของทุกเมืองที่รวมอยู่ในการศึกษาระดับสากลนี้อาจแจ้งการเปลี่ยนแปลงที่
จำเป็นสำหรับนโยบายเมืองในระดับท้องถิ่น 
แผนที่แสดงการกระจายของการออกแบบเมืองและลักษณะการคมนาคมขนส่งทั่วกรุงเทพมหานครและระบุ
พื้นที่ที่อาจได้รับประโยชน์สูงสุดจากการดำเนินการเพื่อสร้างสภาพแวดล้อมที่ดีและยั่งยืน</t>
  </si>
  <si>
    <t>ย่านที่เดินได้สร้างโอกาสให้มีวิถีชีวิตที่กระฉับกระเฉง มีสุขภาพดี และยั่งยืนอย่างพอเพียง แต่ไม่เหมาะสำหรับย่านที่มีประชากรหนาแน่นเกินไป 
เพื่อรองรับการจัดหาสิ่งอำนวยความสะดวกในท้องถิ่นอย่างเพียงพอรวมถึงบริการขนส่งสาธารณะประชาชนยังมีการใช้ที่ดินแบบผสมผสานและถนนที่เชื่อมต่อจำนวนมาก
เพื่อให้มั่นใจว่าสามารถเข้าถึงจุดหมายปลายทางได้ใกล้เคียงและสะดวก 
การมีทางเดินที่มีคุณภาพสูงและการลดการจราจรโดยการจัดการความต้องการด้านใช้รถยนต์จะกระตุ้นให้มีการเดินเพื่อการคมนาคม</t>
  </si>
  <si>
    <t>นโยบายการออกแบบเมืองและการขนส่งที่สนับสนุนการมีสุขภาพดี
และความยั่งยืน</t>
  </si>
  <si>
    <t>การดำเนินการที่เน้นสุขภาพเฉพาะด้านในนโยบายการขนส่ง ในเมืองใหญ่</t>
  </si>
  <si>
    <t>ข้อกำหนดการประเมินผลกระทบด้านสุขภาพในนโยบายและ กฎหมายในเมือง/การขนส่ง</t>
  </si>
  <si>
    <t>สอดคล้องกับ
หลักฐานด้าน
สุขภาพ</t>
  </si>
  <si>
    <t>มาตรฐาน เฉพาะ
หรือจุด
มุ่งหมาย</t>
  </si>
  <si>
    <t>การจัดหาโครงสร้างพื้นฐานสำหรับ คนเดินเท้า</t>
  </si>
  <si>
    <t>การจัดหาโครงสร้างพื้นฐานสำหรับ การขี่จักรยาน</t>
  </si>
  <si>
    <t>การสร้างเงื่อนไขในการจอดรถเพื่อลด การใช้รถยนต์</t>
  </si>
  <si>
    <t>ระบบขนส่งสาธารณะที่เข้าถึงได้ง่ายคือหัวใจสำคัญของการขนส่งที่ยั่งยืน และดี ต่อสุขภาพ การขนส่งสาธารณะที่อยู่ใกล้ที่อยู่อาศัยและการจ้างงานควรมีการเพิ่มรูปแบบให้เชื่อมต่อ
การเดินทางด้วยระบบขนส่งสาธารณะซึ่งจะช่วยส่งเสริมการเดินที่เกี่ยวข้องกับการขนส่ง 
อาทิ ข้อเสนอในการเข้าถึงงานและบริการในระดับภูมิภาค การปรับปรุงสุขภาพ 
การพัฒนาเศรษฐกิจ และความครอบคลุมทางสังคม 
การลดมลพิษและการปล่อยคาร์บอน
ความถี่ของการให้บริการยังส่งเสริมการใช้ระบบขนส่งสาธารณะ 
นอกเหนือจากการอยู่ใกล้กับสถานีหรือป้ายจอดรถโดยสาร</t>
  </si>
  <si>
    <t>การเข้าถึงพื้นที่เปิดโล่งสาธารณะที่มีคุณภาพสูงในท้องถิ่นช่วยส่งเสริมกิจกรรมทางกาย และสุขภาพจิต การมีพื้นที่เปิดโล่งอยู่ใกล้จะช่วยสร้างสภาพแวดล้อมที่น่ารื่นรมย์และน่า
ดึงดูดใจ ช่วยให้เมืองเย็นลง และปกป้องความหลากหลายทางชีวภาพ 
ขณะที่เมืองมีความหนาแน่นและพื้นที่เปิดโล่งของเอกชนลดลง 
ทำให้มีการกล่าวถึงการจัดหาพื้นที่เปิดโล่งสาธารณะเพื่อสุขภาพของประชากรเพิ่มขึ้น 
การมีพื้นที่เปิดโล่งสาธารณะห่างจากที่อยู่อาศัยในระยะ 400 เมตรจะกระตุ้นให้มี
การเดินได้มากขึ้น 
การเข้าถึงสวนสาธารณะที่มีขนาดใหญ่ขึ้นก็มีความสำคัญเช่นกัน</t>
  </si>
  <si>
    <t>ความพร้อมใช้งานและคุณภาพของนโยบายที่สนับสนุนย่านที่สามารถเดินได้ในกรุงเทพมหานครนั้นต่ำกว่าค่าเฉลี่ยมาก 
กรุงเทพมหานครยังขาดมาตรฐานด้านนโยบายที่เฉพาะเจาะจง วัดผลได้ และสอดคล้องกับหลักฐานเกี่ยวกับเมืองที่มีสุขภาพดี 
นอกเหนือจากเมืองชั้นในแล้ว ย่านต่าง ๆ ส่วนใหญ่มีความสามารถในการเดินได้ต่ำเมื่อเปรียบเทียบใน 25 เมืองของการศึกษาในระดับนานาชาตินี้ 
แม้ว่าผู้อยู่อาศัยในกรุงเทพมหานครส่วนใหญ่จะอาศัยอยู่ในย่านที่มีความหนาแน่นตามเกณฑ์เพื่อให้บรรลุเป้าหมายขององค์การอนามัยโลก
ในการเพิ่มการออกกำลังกาย 
แต่ว่าน้อยกว่าครึ่งหนึ่งอาศัยอยู่ในย่านที่ตรงตามเกณฑ์การเชื่อมต่อของถนน ชาวกรุงเทพมหานครบางส่วนที่อาศัยอยู่ในเขตที่มีความหนาแน่น
ของประชากรสูงและมีความเชื่อมโยงของถนนสูง ซึ่งอาจเกี่ยวข้องกับโอกาสที่ร่างกายจะออกกำลังกายลดลง 
ผู้อยู่อาศัยส่วนน้อยสามารถเข้าถึงป้ายหยุดโดยสารทั่วไปและพื้นที่เปิดโล่งสาธารณะภายใน 500 เมตร และแม้ว่าน้อยกว่า (6.5%) 
สามารถเข้าถึงพื้นที่เปิดโล่งสาธารณะที่ใหญ่ขึ้น เมื่อเทียบกับเมืองอื่นๆ ที่ศึกษา 
สัดส่วนของชาวกรุงเทพมหานครที่สามารถเข้าถึงสิ่งอำนวยความสะดวกทั้งหมดที่ศึกษาได้ภายใน 500 เมตรนั้นต่ำกว่าค่าเฉลี่ยมาก</t>
  </si>
  <si>
    <t>Isa Muhammad Tanko</t>
  </si>
  <si>
    <t xml:space="preserve"> % yawan jama'a tsakanin mita 500 sararin fili na jama'a mai fadin hekta 1.5 ko mafi girma</t>
  </si>
  <si>
    <t>Wannan aikin yana da lasisi a Creative Commons Attribution-NonCommercial 4.0 International License.</t>
  </si>
  <si>
    <t>cecae4</t>
  </si>
  <si>
    <t>eceaf8</t>
  </si>
  <si>
    <t>citation_doi</t>
  </si>
  <si>
    <t>{"study_citations":"||The Lancet Global Health. May 2022. Volume 10. Special Issue 2 - The Global Healthy &amp; Sustainable City-Indicators Study. S1-S5. Available at {study_doi}.","citation_doi":"Global Healthy &amp; Sustainable City-Indicators Collaboration. 2022. {city}, {country}—Healthy and Sustainable City Indicators Report: Comparisons with 25 cities internationally ({language}). {city_doi}","citations":"{citation_series}: {study_citations}||{citation_population}: Schiavina, M. et al. (2019): GHS population grid multitemporal (1975, 1990, 2000, 2015) R2019A. European Commission, Joint Research Centre (JRC). https://doi.org/10.2905/42E8BE89-54FF-464E-BE7B-BF9E64DA5218 |{citation_boundaries}: Florczyk, A. et al. (2019): GHS Urban Centre Database 2015, multitemporal and multidimensional attributes, R2019A. European Commission, Joint Research Centre (JRC). https://data.jrc.ec.europa.eu/dataset/53473144-b88c-44bc-b4a3-4583ed1f547e |{citation_features}: OpenStreetMap contributors. Openstreetmap (2020). https://planet.osm.org/pbf/planet-200803.osm.pbf.torrent |{citation_colour}: Crameri, F. (2018). Scientific colour-maps (3.0.4). Zenodo. https://doi.org/10.5281/zenodo.1287763"}</t>
  </si>
  <si>
    <t>Tricycle taxis, Cyclists and Pedestrians, Maiduguri, Nigeria</t>
  </si>
  <si>
    <t>(above) {} of population meet minimum threshold* for neighbourhood population density ({} people {})</t>
  </si>
  <si>
    <t>(a dalt) {} de població que compleix el llindar mínim* de densitat de població a nivell de barri ({} {})</t>
  </si>
  <si>
    <t>(上圖) {}的人口符合鄰里人口密度的最小閾值</t>
  </si>
  <si>
    <t>(上图) {}的人口符合邻里人口密度的最小阈值</t>
  </si>
  <si>
    <t>(výše) {} obyvatel žije v oblasti, která dosahuje mezní hodnoty* hustoty zalidnění({} obyv. {})</t>
  </si>
  <si>
    <t>(ovenfor)  af indbyggere, der opfylder minimumsgrænsen* for befolkningstæthed i nærområdet ({} {})</t>
  </si>
  <si>
    <t>(boven) {} van de bevolking voldoet aan minimumdrempel* voor buurtgerelateerde bevolkingsdichtheid ({} {})</t>
  </si>
  <si>
    <t>(oben) {} der Bevölkerung erreichen die Mindestschwelle* für die Bevölkerungsdichte in der Nachbarschaft ({} {})</t>
  </si>
  <si>
    <t>(a sama) {} na yawan jama'a sun cika mafi ƙarancin ƙima* don yawan yawan jama'ar unguwa ({} {})</t>
  </si>
  <si>
    <t>(i runga) {} o te iwi whānui e tūtaki ana ki te paepae mōkito* mō te kiato o te iwi whānui paetata ({} {})</t>
  </si>
  <si>
    <t>(arriba) {} de la población cumple con el umbral mínimo* de densidad de población en la colonia ({} {})</t>
  </si>
  <si>
    <t>(arriba) {} de la población cumple con el umbral mínimo* de densidad de población a nivel de barrio ({} {})</t>
  </si>
  <si>
    <t>(acima) {} da população cumpre o limite mínimo* para a densidade populacional da vizinhança ({} {})</t>
  </si>
  <si>
    <t>(acima) {} da população cumpre o limiar mínimo* para a densidade populacional do bairro ({} {})</t>
  </si>
  <si>
    <t>(மேலே) {} மக்கள் தொகை, அக்கம்பக்க மக்கள்தொகை அடர்த்திக்கான குறைந்தபட்ச வரம்பு* ({} {})</t>
  </si>
  <si>
    <t>(trên) {} dân số đáp ứng ngưỡng tối thiểu* đối với mật độ dân số khu dân cư ({} {})</t>
  </si>
  <si>
    <t>(above) {} of population meet minimum threshold* for neighbourhood street intersection density ({} intersections {})</t>
  </si>
  <si>
    <t>(a dalt) {} de població que compleix el llindar mínim* de densitat d'interseccions de carrers a nivell de barri ({} {})</t>
  </si>
  <si>
    <t>(上圖) {}的人口符合鄰里街道交匯處密度的最小閾值</t>
  </si>
  <si>
    <t>(上图) {}的人口符合邻里街道交汇处密度的最小阈值</t>
  </si>
  <si>
    <t>(výše) {} obyvatel žije v oblasti, která dosahuje mezní hodnoty* pro hustotu křižovatek ({} křížovatek {})</t>
  </si>
  <si>
    <t>(ovenfor) {}  af indbyggere, der opfylder minimumgrænsen* for tætheden af vejkryds i nærområdet ({:}{})</t>
  </si>
  <si>
    <t>(boven) {} van de bevolking voldoet aan minimumdrempel* voor de dichtheid van kruispunten in straten in de buurt ({} {})</t>
  </si>
  <si>
    <t>(oben) {} der Bevölkerung erreichen die Mindestschwelle* für die Nachbarschaftsstraßen-kreuzungsdichte ({} {})</t>
  </si>
  <si>
    <t>(a sama) {} na yawan jama'a suna saduwa da mafi ƙanƙanta kofa* don yawan mahadar titin unguwa ({} {})</t>
  </si>
  <si>
    <t>(i runga) {} o te iwi whānui e tūtaki ana ki te paepae mōkito* mō te kiato o te tiriti paetata ({} {})</t>
  </si>
  <si>
    <t>(arriba) {} de la población cumple con el umbral mínimo* de densidad de intersección de calles en la colonia ({} {})</t>
  </si>
  <si>
    <t>(arriba) {} de la población cumple con el umbral mínimo* de densidad de intersecciones de calles a nivel de barrio ({} {})</t>
  </si>
  <si>
    <t>(acima) {} da população cumpre o limite mínimo* para a densidade de intersecção de ruas da vizinhança ({} {})</t>
  </si>
  <si>
    <t>(acima) {} da população cumpre o limiar mínimo* para a densidade de intersecção de rua do bairro ({} {})</t>
  </si>
  <si>
    <t>(மேலே) {} மக்கள் தொகை, அக்கம்பக்க தெரு வெட்டு அடர்த்திக்கான குறைந்தபட்ச வரம்பு* ({} {})</t>
  </si>
  <si>
    <t>(trên) {} dân số đáp ứng ngưỡng tối thiểu* đối với mật độ giao lộ đường xá trong khu dân cư ({} {})</t>
  </si>
  <si>
    <t>(above) {} of population live in neighbourhoods with walkability scores greater than the 25 international city median</t>
  </si>
  <si>
    <t>(a dalt) {} de població que viu en barris amb puntuacions de caminabilitat superiors a la mediana de les 25 ciutats internacionals</t>
  </si>
  <si>
    <t>(上圖) {}的人口居住在比25個城市可步行性中位數高的社區</t>
  </si>
  <si>
    <t>(上图) {}的人口居住在比25个城市可步行性中位数高的社区</t>
  </si>
  <si>
    <t xml:space="preserve">(výše) {} obyvatel žije v oblastech s vyšší úrovní podmínek pro chůzi (walkability), než je medián 25 srovnávaných měst. </t>
  </si>
  <si>
    <t>(ovenfor) {}  af indbyggere, der bor i kvarterer med et walkability indeks, der er større end mediaen for de 25 internationale byer</t>
  </si>
  <si>
    <t>(boven) {} van de bevolking woont in buurten met bewegingsvriendelijkheidsscores die groter zijn dan de mediaan van de 25 internationale steden</t>
  </si>
  <si>
    <t>(oben) {} der Bevölkerung leben in Stadtteilen mit Begehbarkeitswerten, die über dem Median der 25 Städte in 19 Ländern liegen</t>
  </si>
  <si>
    <t>(a sama) {} na yawan jama'a suna rayuwa ne a unguwannin da ke da maki mai iya tafiya fiye da 25 na duniya na tsakiya</t>
  </si>
  <si>
    <t>(i runga) {} o te iwi whānui e noho ana i ngā rohe me ngā tapeke hīkoi nui ake i te taone ao whānui e 25</t>
  </si>
  <si>
    <t>(arriba) {} de la población vive en colonias con puntuaciones de caminabilidad superiores a la mediana de las 25 ciudades internacionales</t>
  </si>
  <si>
    <t>(arriba) {} de la población que vive en barrios con puntuaciones de caminabilidad superiores a la mediana de las 25 ciudades internacionales</t>
  </si>
  <si>
    <t>(acima) {} da população que vive em bairros com pontuação de caminhabilidade maior que a mediana de 25 cidades internacionais</t>
  </si>
  <si>
    <t>(acima) {} da população residente em bairros com pontuações de caminhabilidade superiores às 25 medianas da cidade internacional</t>
  </si>
  <si>
    <t>(மேலே) {} மக்கள் 25 சர்வதேச நகர சராசரியை விட அதிகமான நடைத்திறன் மதிப்பெண்களுடன் சுற்றுப்புறங்களில் வாழ்கின்றனர்</t>
  </si>
  <si>
    <t>(trên) {} dân số sống trong các khu dân cư có điểm số khả năng đi bộ lớn hơn mức trung bình của 25 thành phố quốc tế</t>
  </si>
  <si>
    <t>Requisitos de evaluación de impacto en la salud, presentes en la política/legislación urbana/de transporte</t>
  </si>
  <si>
    <t>Las colonias caminables brindan oportunidades para llevar estilos de vida activos, saludables y sostenibles. Estos tienen la suficiente pero no excesiva densidad habitacional y de población para apoyar la provisión adecuada de servicios locales, incluidos los servicios de transporte público. Están compuestas por usos de suelo mixtos y calles con buena conectividad que garantizan el acceso cercano y conveniente a los destinos. La infraestructura peatonal de alta calidad y la reducción del tráfico a través de la gestión de la demanda de uso del automóvil pueden alentar a la caminata por transporte.</t>
  </si>
  <si>
    <t xml:space="preserve">El acceso a transporte público frecuente es un determinante clave para tener sistemas de transporte saludables y sostenibles. Su frecuencia, así como su cercanía a la vivienda y al empleo, puede fomentar el uso de este modo de transporte y aumentar la proporción de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</si>
  <si>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número de espacios abiertos privados disminuye, proveer de espacios públicos es crucial para la salud poblacional. Tener un espacio público a menos de 400m alienta a la caminata, mientras que el acceso a parques grandes puede también ser importante.</t>
  </si>
  <si>
    <t>La disponibilidad y calidad de las políticas urbanas y de transporte que apoyan la salud y la sostenibilidad en la Ciudad de México (CDMX) está justo por debajo del promedio en comparación con otras ciudades. La política de transporte metropolitano de la CDMX no parece tener acciones específicas centradas en la salud, ni requisitos para la evaluación de impacto de las intervenciones urbanas o de transporte en la salud pública. También carece de políticas de contaminación del aire relacionadas con el uso de suelo. Muchos de los estándares de políticas disponibles carecen de especificidad, mensurabilidad y/o consistencia con la evidencia de salud pública. No obstante, en relación con las 25 ciudades de este estudio internacional, la mayoría de las colonias de la ciudad son caminables. En cuanto a los umbrales para las intervenciones en el entorno construido, para lograr los objetivos de la OMS de aumentar la actividad física, el 98.1% de los residentes de la CDMX vive en colonias que alcanzan el umbral de densidad mínima y el 77% alcanza el umbral de conectividad de calles. Sin embargo, muchos de sus residentes viven en colonias que superan los niveles de densidad y conectividad de calles que fomentan la actividad física. Solo el 20% de los residentes tiene acceso a paradas de transporte público con servicios regulares, con evidencia de que el acceso a este tiene un patrón espacial que favorece al centro de la ciudad. Solo el 50% de los residentes tiene acceso a algún espacio público abierto a 500 m, o menos, y aún menos (20%) tiene acceso a un espacio público grande. La proporción de la población con acceso a servicios a 500 m, o menos, está por debajo del promedio en comparación con otras ciudades estudiadas.</t>
  </si>
  <si>
    <t>STUDY-DOI-TBA</t>
  </si>
  <si>
    <t>10.25439/rmt.19586770</t>
  </si>
  <si>
    <t>10.25439/rmt.19586767</t>
  </si>
  <si>
    <t>10.25439/rmt.19614009</t>
  </si>
  <si>
    <t>10.25439/rmt.19614012</t>
  </si>
  <si>
    <t>10.25439/rmt.19614078</t>
  </si>
  <si>
    <t>10.25439/rmt.19614075</t>
  </si>
  <si>
    <t>10.25439/rmt.19614072</t>
  </si>
  <si>
    <t>10.25439/rmt.19614069</t>
  </si>
  <si>
    <t>10.25439/rmt.19614066</t>
  </si>
  <si>
    <t>10.25439/rmt.19614063</t>
  </si>
  <si>
    <t>10.25439/rmt.19614060</t>
  </si>
  <si>
    <t>10.25439/rmt.19614057</t>
  </si>
  <si>
    <t>10.25439/rmt.19614054</t>
  </si>
  <si>
    <t>10.25439/rmt.19614051</t>
  </si>
  <si>
    <t>10.25439/rmt.19614048</t>
  </si>
  <si>
    <t>10.25439/rmt.19614045</t>
  </si>
  <si>
    <t>10.25439/rmt.19614039</t>
  </si>
  <si>
    <t>10.25439/rmt.19614036</t>
  </si>
  <si>
    <t>10.25439/rmt.19614033</t>
  </si>
  <si>
    <t>10.25439/rmt.19614030</t>
  </si>
  <si>
    <t>10.25439/rmt.19614027</t>
  </si>
  <si>
    <t>10.25439/rmt.19614024</t>
  </si>
  <si>
    <t>10.25439/rmt.19614021</t>
  </si>
  <si>
    <t>10.25439/rmt.19614018</t>
  </si>
  <si>
    <t>10.25439/rmt.19614015</t>
  </si>
  <si>
    <t>Las comparaciones con las medianas para todas las ciudades incluidas en este estudio internacional, podrían informar los cambios necesarios para las políticas locales de la ciudad. Los mapas muestran la distribución de las características de diseño urbano y de transporte en {city}, e identifican las áreas que podrían beneficiarse más de las intervenciones para crear entornos saludables y sostenibles.</t>
  </si>
  <si>
    <t>Full report including data, methods and study limitations has been published as</t>
  </si>
  <si>
    <t>Jonathan Arundel, Pinki Bhasin Mishra, Carl Higgs &amp; Melanie Lowe</t>
  </si>
  <si>
    <t>Jonathan Arundel, Carl Higgs &amp; Melanie Lowe</t>
  </si>
  <si>
    <t>% of cities with requirement met, by country income group</t>
  </si>
  <si>
    <t>% de ciudades con requisitos cumplidos, por ingresos del país</t>
  </si>
  <si>
    <t>% de las ciudades con requisitos cumplidos, por nivel de renta del país</t>
  </si>
  <si>
    <t>% de cidades com requisito atendido, por renda do país</t>
  </si>
  <si>
    <t>% das cidades com requisitos cumpridos, por rendimento do país</t>
  </si>
  <si>
    <t>ร้อยละของ เมือง
ที่ตรงตามข้อกำหนด
ตามรายได้ของประเทศ</t>
  </si>
  <si>
    <t>% thành phố với các yêu cầu được đáp ứng, xếp theo thu nhập quốc gia</t>
  </si>
  <si>
    <t>% o nga taone kua tutuki nga whakaritenga, na te roopu moni whenua</t>
  </si>
  <si>
    <t>% na biranen da ake bukata sun cika, ta ƙungiyar samun kudin shiga na ƙasa</t>
  </si>
  <si>
    <t>% der Städte mit erfülltem Bedarf, nach Länder -Einkommensgruppe</t>
  </si>
  <si>
    <t>% van steden die voldoen aan de vereisten, volgens nationaal inkomen</t>
  </si>
  <si>
    <t>% af byer med betingelser opfyldt efter national indkomst</t>
  </si>
  <si>
    <t>% z měst se splněným požadavkem, podle ekonomické úrovně</t>
  </si>
  <si>
    <t>符合指标的城 市的百分比
（按国家收入）</t>
  </si>
  <si>
    <t>符合指標的城 市的百分比
（按國家收入）</t>
  </si>
  <si>
    <t>% de les ciutats amb requisit complert, per nivell de renda del país</t>
  </si>
  <si>
    <t>Walkability policy for {city}</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</si>
  <si>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 15,000 persons per km²) may have decreasing benefits for physical activity. This is an important topic for future research.</t>
  </si>
  <si>
    <t>Public transport policy for {city}</t>
  </si>
  <si>
    <t>Public open space policy for {city}</t>
  </si>
  <si>
    <t>The availability of urban and transport policies supporting health and sustainability in Adelaide is above average compared with other cities studied. However, the quality of those policies is below average. Adelaide does not appear to have transport planning policies incorporating health-focussed actions or air pollution policies related to transport or land use planning. Nor does it require health impact assessement of transport and land use interventions. Hence, relative to the 25 cities in this international study, the vast majority of neighbourhoods in Adelaide have low walkability. In terms of thresholds to achieve WHO targets to increase physical activity, no neighbourhoods in Adelaide achieve population density thresholds and only 13% achieve street connectivity thresholds. Only 54% of residents have nearby access to public transport stops with regular services. The majority of residents have some public open space within 500m. However, this drops to only 58% who have access to larger public open space, and access is spatially patterned. Compared with the other cities studied, the proportion of the population in Adelaide with access within 500m to a food market, convenience store and, to a lesser extent, public transport stop with a regular service is below 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</si>
</sst>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1"/>
      <color theme="0" tint="-0.499984740745262"/>
      <name val="Calibri"/>
      <family val="2"/>
      <scheme val="minor"/>
    </font>
    <font>
      <sz val="11"/>
      <color theme="0" tint="-0.499984740745262"/>
      <name val="Calibri"/>
      <family val="2"/>
      <scheme val="minor"/>
    </font>
    <font>
      <sz val="10"/>
      <color theme="1"/>
      <name val="Arial"/>
      <family val="2"/>
    </font>
    <font>
      <u/>
      <sz val="11"/>
      <color theme="10"/>
      <name val="Calibri"/>
      <family val="2"/>
      <scheme val="minor"/>
    </font>
    <font>
      <sz val="11"/>
      <color theme="1"/>
      <name val="Baloo Thambi 2"/>
      <family val="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
      <patternFill patternType="solid">
        <fgColor theme="5" tint="0.79998168889431442"/>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2" fillId="0" borderId="0" applyNumberFormat="0" applyFill="0" applyBorder="0" applyAlignment="0" applyProtection="0"/>
  </cellStyleXfs>
  <cellXfs count="57">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9" fontId="0" fillId="0" borderId="0" xfId="0" quotePrefix="1" applyNumberFormat="1"/>
    <xf numFmtId="0" fontId="0" fillId="0" borderId="0" xfId="0" applyAlignment="1">
      <alignment horizontal="left" vertical="center" wrapText="1"/>
    </xf>
    <xf numFmtId="0" fontId="16" fillId="0" borderId="10" xfId="0" applyFont="1" applyBorder="1" applyAlignment="1">
      <alignment vertical="top" wrapText="1"/>
    </xf>
    <xf numFmtId="0" fontId="16" fillId="0" borderId="11" xfId="0" applyFont="1" applyBorder="1" applyAlignment="1">
      <alignment vertical="top" wrapText="1"/>
    </xf>
    <xf numFmtId="0" fontId="0" fillId="0" borderId="13" xfId="0" applyFont="1" applyBorder="1" applyAlignment="1">
      <alignment vertical="top" wrapText="1"/>
    </xf>
    <xf numFmtId="0" fontId="0" fillId="0" borderId="12" xfId="0" applyFont="1" applyBorder="1" applyAlignment="1">
      <alignment vertical="top" wrapText="1"/>
    </xf>
    <xf numFmtId="0" fontId="0" fillId="0" borderId="13" xfId="0" applyBorder="1" applyAlignment="1">
      <alignment vertical="top" wrapText="1"/>
    </xf>
    <xf numFmtId="0" fontId="0" fillId="0" borderId="12" xfId="0" applyBorder="1" applyAlignment="1">
      <alignment vertical="top" wrapText="1"/>
    </xf>
    <xf numFmtId="0" fontId="0" fillId="0" borderId="12" xfId="0" applyBorder="1" applyAlignment="1">
      <alignment horizontal="left" vertical="top" wrapText="1"/>
    </xf>
    <xf numFmtId="0" fontId="0" fillId="0" borderId="13" xfId="0" applyBorder="1" applyAlignment="1">
      <alignment horizontal="left" vertical="top" wrapText="1"/>
    </xf>
    <xf numFmtId="0" fontId="0" fillId="0" borderId="14" xfId="0" applyBorder="1" applyAlignment="1">
      <alignment vertical="top" wrapText="1"/>
    </xf>
    <xf numFmtId="0" fontId="0" fillId="0" borderId="10" xfId="0" applyFont="1" applyBorder="1" applyAlignment="1">
      <alignment vertical="top" wrapText="1"/>
    </xf>
    <xf numFmtId="0" fontId="19" fillId="0" borderId="0" xfId="0" applyFont="1" applyAlignment="1">
      <alignment vertical="top" wrapText="1"/>
    </xf>
    <xf numFmtId="0" fontId="16" fillId="0" borderId="0" xfId="0" applyFont="1" applyAlignment="1">
      <alignment vertical="top" wrapText="1"/>
    </xf>
    <xf numFmtId="0" fontId="20" fillId="0" borderId="0" xfId="0" applyFont="1" applyAlignment="1">
      <alignment vertical="top" wrapText="1"/>
    </xf>
    <xf numFmtId="0" fontId="0" fillId="0" borderId="0" xfId="0" applyFont="1" applyAlignment="1">
      <alignment vertical="top" wrapText="1"/>
    </xf>
    <xf numFmtId="0" fontId="20" fillId="0" borderId="0" xfId="0" applyFont="1" applyAlignment="1">
      <alignment horizontal="left" vertical="top" wrapText="1"/>
    </xf>
    <xf numFmtId="0" fontId="18" fillId="0" borderId="13" xfId="0" applyFont="1" applyBorder="1" applyAlignment="1">
      <alignment vertical="top" wrapText="1"/>
    </xf>
    <xf numFmtId="0" fontId="18" fillId="33" borderId="13" xfId="0" applyFont="1" applyFill="1" applyBorder="1" applyAlignment="1">
      <alignment vertical="top" wrapText="1"/>
    </xf>
    <xf numFmtId="0" fontId="16" fillId="0" borderId="15" xfId="0" applyFont="1" applyBorder="1" applyAlignment="1">
      <alignment vertical="top"/>
    </xf>
    <xf numFmtId="0" fontId="16" fillId="0" borderId="17" xfId="0" applyFont="1" applyBorder="1" applyAlignment="1">
      <alignment vertical="top"/>
    </xf>
    <xf numFmtId="0" fontId="16" fillId="0" borderId="18" xfId="0" applyFont="1" applyBorder="1" applyAlignment="1">
      <alignment horizontal="center" vertical="top" textRotation="90" wrapText="1"/>
    </xf>
    <xf numFmtId="0" fontId="0" fillId="0" borderId="17" xfId="0" applyBorder="1" applyAlignment="1">
      <alignment vertical="top"/>
    </xf>
    <xf numFmtId="0" fontId="20" fillId="0" borderId="0" xfId="0" applyFont="1" applyAlignment="1">
      <alignment vertical="top"/>
    </xf>
    <xf numFmtId="0" fontId="0" fillId="0" borderId="0" xfId="0" applyAlignment="1">
      <alignment horizontal="left" vertical="top"/>
    </xf>
    <xf numFmtId="0" fontId="16" fillId="0" borderId="0" xfId="0" applyFont="1" applyAlignment="1">
      <alignment vertical="top"/>
    </xf>
    <xf numFmtId="0" fontId="21" fillId="0" borderId="0" xfId="0" applyFont="1" applyAlignment="1">
      <alignment vertical="top"/>
    </xf>
    <xf numFmtId="0" fontId="0" fillId="0" borderId="0" xfId="0" applyFont="1" applyAlignment="1">
      <alignment vertical="top"/>
    </xf>
    <xf numFmtId="0" fontId="16" fillId="0" borderId="15" xfId="0" applyFont="1" applyBorder="1" applyAlignment="1">
      <alignment vertical="top" wrapText="1"/>
    </xf>
    <xf numFmtId="0" fontId="16" fillId="0" borderId="17" xfId="0" applyFont="1" applyBorder="1" applyAlignment="1">
      <alignment vertical="top" wrapText="1"/>
    </xf>
    <xf numFmtId="0" fontId="0" fillId="0" borderId="19" xfId="0" applyBorder="1" applyAlignment="1">
      <alignment vertical="top"/>
    </xf>
    <xf numFmtId="0" fontId="0" fillId="0" borderId="20" xfId="0" applyBorder="1" applyAlignment="1">
      <alignment vertical="top" wrapText="1"/>
    </xf>
    <xf numFmtId="0" fontId="0" fillId="0" borderId="20" xfId="0" applyBorder="1" applyAlignment="1">
      <alignment horizontal="center" vertical="top"/>
    </xf>
    <xf numFmtId="0" fontId="0" fillId="0" borderId="20" xfId="0" quotePrefix="1" applyBorder="1" applyAlignment="1">
      <alignment horizontal="center" vertical="top"/>
    </xf>
    <xf numFmtId="0" fontId="0" fillId="0" borderId="13" xfId="0" quotePrefix="1" applyBorder="1" applyAlignment="1">
      <alignment horizontal="center" vertical="top"/>
    </xf>
    <xf numFmtId="0" fontId="0" fillId="0" borderId="21" xfId="0" applyBorder="1" applyAlignment="1">
      <alignment vertical="top"/>
    </xf>
    <xf numFmtId="0" fontId="0" fillId="0" borderId="12" xfId="0" applyBorder="1" applyAlignment="1">
      <alignment vertical="top"/>
    </xf>
    <xf numFmtId="0" fontId="0" fillId="0" borderId="13" xfId="0" applyBorder="1" applyAlignment="1">
      <alignment horizontal="center"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horizontal="center" vertical="top"/>
    </xf>
    <xf numFmtId="0" fontId="0" fillId="0" borderId="24" xfId="0" quotePrefix="1" applyBorder="1" applyAlignment="1">
      <alignment horizontal="center" vertical="top"/>
    </xf>
    <xf numFmtId="0" fontId="0" fillId="0" borderId="25" xfId="0" applyBorder="1" applyAlignment="1">
      <alignment vertical="top"/>
    </xf>
    <xf numFmtId="0" fontId="0" fillId="0" borderId="0" xfId="0" applyAlignment="1">
      <alignment horizontal="center" vertical="top"/>
    </xf>
    <xf numFmtId="0" fontId="0" fillId="0" borderId="0" xfId="0" applyFill="1" applyAlignment="1">
      <alignment vertical="top"/>
    </xf>
    <xf numFmtId="0" fontId="22" fillId="0" borderId="0" xfId="42"/>
    <xf numFmtId="0" fontId="23" fillId="0" borderId="13" xfId="0" applyFont="1" applyBorder="1" applyAlignment="1">
      <alignment vertical="top" wrapText="1"/>
    </xf>
    <xf numFmtId="14" fontId="0" fillId="0" borderId="0" xfId="0" applyNumberFormat="1" applyFont="1" applyAlignment="1">
      <alignment vertical="top" wrapText="1"/>
    </xf>
    <xf numFmtId="0" fontId="0" fillId="34" borderId="20" xfId="0" applyFill="1" applyBorder="1" applyAlignment="1">
      <alignment vertical="top" wrapText="1"/>
    </xf>
    <xf numFmtId="0" fontId="16" fillId="0" borderId="15" xfId="0" applyFont="1" applyBorder="1" applyAlignment="1">
      <alignment horizontal="center" vertical="top" wrapText="1"/>
    </xf>
    <xf numFmtId="0" fontId="16" fillId="0" borderId="17" xfId="0" applyFont="1" applyBorder="1" applyAlignment="1">
      <alignment horizontal="center" vertical="top" wrapText="1"/>
    </xf>
    <xf numFmtId="0" fontId="16" fillId="0" borderId="16" xfId="0" applyFont="1" applyBorder="1" applyAlignment="1">
      <alignment horizontal="center"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8" tint="0.79998168889431442"/>
        </patternFill>
      </fill>
    </dxf>
    <dxf>
      <fill>
        <patternFill>
          <bgColor rgb="FFFFFF00"/>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ill>
        <patternFill>
          <bgColor rgb="FFFED4F3"/>
        </patternFill>
      </fill>
    </dxf>
    <dxf>
      <fill>
        <patternFill>
          <bgColor theme="9" tint="0.79998168889431442"/>
        </patternFill>
      </fill>
    </dxf>
    <dxf>
      <fill>
        <patternFill>
          <bgColor theme="7" tint="0.59996337778862885"/>
        </patternFill>
      </fill>
    </dxf>
    <dxf>
      <font>
        <color rgb="FF9C0006"/>
      </font>
      <fill>
        <patternFill>
          <bgColor rgb="FFFFC7CE"/>
        </patternFill>
      </fill>
    </dxf>
    <dxf>
      <fill>
        <patternFill>
          <bgColor theme="7" tint="0.59996337778862885"/>
        </patternFill>
      </fill>
    </dxf>
    <dxf>
      <fill>
        <patternFill>
          <bgColor theme="7" tint="0.5999633777886288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5"/>
  <sheetViews>
    <sheetView zoomScaleNormal="100" workbookViewId="0">
      <pane xSplit="1" ySplit="1" topLeftCell="B172" activePane="bottomRight" state="frozen"/>
      <selection pane="topRight" activeCell="B1" sqref="B1"/>
      <selection pane="bottomLeft" activeCell="A2" sqref="A2"/>
      <selection pane="bottomRight" activeCell="N195" sqref="N195"/>
    </sheetView>
  </sheetViews>
  <sheetFormatPr defaultRowHeight="15" x14ac:dyDescent="0.25"/>
  <cols>
    <col min="1" max="1" width="48.140625" customWidth="1"/>
    <col min="16" max="16" width="31" customWidth="1"/>
  </cols>
  <sheetData>
    <row r="1" spans="1:22" s="4" customFormat="1" x14ac:dyDescent="0.25">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235</v>
      </c>
      <c r="T1" s="4" t="s">
        <v>52</v>
      </c>
    </row>
    <row r="2" spans="1:22" x14ac:dyDescent="0.25">
      <c r="A2" t="s">
        <v>18</v>
      </c>
      <c r="B2">
        <v>1</v>
      </c>
      <c r="C2" t="s">
        <v>19</v>
      </c>
      <c r="D2">
        <v>80</v>
      </c>
      <c r="E2">
        <v>110</v>
      </c>
      <c r="F2">
        <v>207</v>
      </c>
      <c r="G2">
        <v>118</v>
      </c>
      <c r="H2" t="s">
        <v>209</v>
      </c>
      <c r="I2">
        <v>20</v>
      </c>
      <c r="J2">
        <v>1</v>
      </c>
      <c r="K2">
        <v>0</v>
      </c>
      <c r="L2">
        <v>0</v>
      </c>
      <c r="N2" t="s">
        <v>21</v>
      </c>
      <c r="O2" t="s">
        <v>22</v>
      </c>
      <c r="P2" t="str">
        <f>_xlfn.IFNA(INDEX(languages!C:C,MATCH(scorecard_template_elements!A2,languages!B:B,0)),"")</f>
        <v>{city}, {country}</v>
      </c>
      <c r="Q2">
        <v>5</v>
      </c>
      <c r="R2" t="b">
        <v>1</v>
      </c>
      <c r="S2" t="s">
        <v>237</v>
      </c>
      <c r="T2">
        <v>0</v>
      </c>
    </row>
    <row r="3" spans="1:22" x14ac:dyDescent="0.25">
      <c r="A3" t="s">
        <v>18</v>
      </c>
      <c r="B3">
        <v>3</v>
      </c>
      <c r="C3" t="s">
        <v>19</v>
      </c>
      <c r="D3">
        <v>0</v>
      </c>
      <c r="E3">
        <v>5</v>
      </c>
      <c r="F3">
        <v>204</v>
      </c>
      <c r="G3">
        <f>E3+3</f>
        <v>8</v>
      </c>
      <c r="H3" t="s">
        <v>209</v>
      </c>
      <c r="I3">
        <v>14</v>
      </c>
      <c r="J3">
        <v>1</v>
      </c>
      <c r="K3">
        <v>0</v>
      </c>
      <c r="L3">
        <v>0</v>
      </c>
      <c r="M3" t="s">
        <v>675</v>
      </c>
      <c r="N3" t="s">
        <v>21</v>
      </c>
      <c r="O3" t="s">
        <v>22</v>
      </c>
      <c r="P3" t="str">
        <f>_xlfn.IFNA(INDEX(languages!C:C,MATCH(scorecard_template_elements!A3,languages!B:B,0)),"")</f>
        <v>{city}, {country}</v>
      </c>
      <c r="Q3">
        <v>5</v>
      </c>
      <c r="R3" t="b">
        <v>0</v>
      </c>
      <c r="S3" t="s">
        <v>237</v>
      </c>
      <c r="T3">
        <v>0</v>
      </c>
    </row>
    <row r="4" spans="1:22" x14ac:dyDescent="0.25">
      <c r="A4" t="s">
        <v>18</v>
      </c>
      <c r="B4">
        <v>4</v>
      </c>
      <c r="C4" t="s">
        <v>19</v>
      </c>
      <c r="D4">
        <v>0</v>
      </c>
      <c r="E4">
        <v>5</v>
      </c>
      <c r="F4">
        <v>204</v>
      </c>
      <c r="G4">
        <f>E4+3</f>
        <v>8</v>
      </c>
      <c r="H4" t="s">
        <v>209</v>
      </c>
      <c r="I4">
        <v>14</v>
      </c>
      <c r="J4">
        <v>1</v>
      </c>
      <c r="K4">
        <v>0</v>
      </c>
      <c r="L4">
        <v>0</v>
      </c>
      <c r="M4" t="s">
        <v>675</v>
      </c>
      <c r="N4" t="s">
        <v>21</v>
      </c>
      <c r="O4" t="s">
        <v>22</v>
      </c>
      <c r="P4" t="str">
        <f>_xlfn.IFNA(INDEX(languages!C:C,MATCH(scorecard_template_elements!A4,languages!B:B,0)),"")</f>
        <v>{city}, {country}</v>
      </c>
      <c r="Q4">
        <v>5</v>
      </c>
      <c r="R4" t="b">
        <v>0</v>
      </c>
      <c r="S4" t="s">
        <v>237</v>
      </c>
      <c r="T4">
        <v>0</v>
      </c>
    </row>
    <row r="5" spans="1:22" x14ac:dyDescent="0.25">
      <c r="A5" t="s">
        <v>18</v>
      </c>
      <c r="B5">
        <v>5</v>
      </c>
      <c r="C5" t="s">
        <v>19</v>
      </c>
      <c r="D5">
        <v>0</v>
      </c>
      <c r="E5">
        <v>5</v>
      </c>
      <c r="F5">
        <v>204</v>
      </c>
      <c r="G5">
        <f>E5+3</f>
        <v>8</v>
      </c>
      <c r="H5" t="s">
        <v>209</v>
      </c>
      <c r="I5">
        <v>14</v>
      </c>
      <c r="J5">
        <v>1</v>
      </c>
      <c r="K5">
        <v>0</v>
      </c>
      <c r="L5">
        <v>0</v>
      </c>
      <c r="M5" t="s">
        <v>675</v>
      </c>
      <c r="N5" t="s">
        <v>21</v>
      </c>
      <c r="O5" t="s">
        <v>22</v>
      </c>
      <c r="P5" t="str">
        <f>_xlfn.IFNA(INDEX(languages!C:C,MATCH(scorecard_template_elements!A5,languages!B:B,0)),"")</f>
        <v>{city}, {country}</v>
      </c>
      <c r="Q5">
        <v>5</v>
      </c>
      <c r="R5" t="b">
        <v>0</v>
      </c>
      <c r="S5" t="s">
        <v>237</v>
      </c>
      <c r="T5">
        <v>0</v>
      </c>
    </row>
    <row r="6" spans="1:22" x14ac:dyDescent="0.25">
      <c r="A6" t="s">
        <v>340</v>
      </c>
      <c r="B6">
        <v>1</v>
      </c>
      <c r="C6" t="s">
        <v>19</v>
      </c>
      <c r="D6">
        <v>65</v>
      </c>
      <c r="E6">
        <v>121</v>
      </c>
      <c r="F6">
        <f>F2</f>
        <v>207</v>
      </c>
      <c r="G6">
        <f>E6+6</f>
        <v>127</v>
      </c>
      <c r="H6" t="s">
        <v>209</v>
      </c>
      <c r="I6">
        <v>12</v>
      </c>
      <c r="J6">
        <v>1</v>
      </c>
      <c r="K6">
        <v>0</v>
      </c>
      <c r="L6">
        <v>0</v>
      </c>
      <c r="N6" t="s">
        <v>21</v>
      </c>
      <c r="O6" t="s">
        <v>22</v>
      </c>
      <c r="Q6">
        <v>0</v>
      </c>
      <c r="R6" t="b">
        <v>1</v>
      </c>
      <c r="S6" t="s">
        <v>237</v>
      </c>
      <c r="T6">
        <v>0</v>
      </c>
    </row>
    <row r="7" spans="1:22" x14ac:dyDescent="0.25">
      <c r="A7" t="s">
        <v>341</v>
      </c>
      <c r="B7">
        <v>1</v>
      </c>
      <c r="C7" t="s">
        <v>19</v>
      </c>
      <c r="D7">
        <v>65</v>
      </c>
      <c r="E7">
        <v>130</v>
      </c>
      <c r="F7">
        <f>F6</f>
        <v>207</v>
      </c>
      <c r="G7">
        <v>127</v>
      </c>
      <c r="H7" t="s">
        <v>209</v>
      </c>
      <c r="I7">
        <v>12</v>
      </c>
      <c r="J7">
        <v>1</v>
      </c>
      <c r="K7">
        <v>0</v>
      </c>
      <c r="L7">
        <v>0</v>
      </c>
      <c r="N7" t="s">
        <v>21</v>
      </c>
      <c r="O7" t="s">
        <v>22</v>
      </c>
      <c r="Q7">
        <v>0</v>
      </c>
      <c r="R7" t="b">
        <v>1</v>
      </c>
      <c r="S7" t="s">
        <v>237</v>
      </c>
      <c r="T7">
        <v>0</v>
      </c>
    </row>
    <row r="8" spans="1:22" x14ac:dyDescent="0.25">
      <c r="A8" t="s">
        <v>23</v>
      </c>
      <c r="B8">
        <v>1</v>
      </c>
      <c r="C8" t="s">
        <v>19</v>
      </c>
      <c r="D8">
        <v>90</v>
      </c>
      <c r="E8">
        <v>140</v>
      </c>
      <c r="F8">
        <f>F7</f>
        <v>207</v>
      </c>
      <c r="G8">
        <f>E8+6</f>
        <v>146</v>
      </c>
      <c r="H8" t="s">
        <v>209</v>
      </c>
      <c r="I8">
        <v>12</v>
      </c>
      <c r="J8">
        <v>0</v>
      </c>
      <c r="K8">
        <v>0</v>
      </c>
      <c r="L8">
        <v>0</v>
      </c>
      <c r="N8" t="s">
        <v>21</v>
      </c>
      <c r="O8" t="s">
        <v>22</v>
      </c>
      <c r="Q8">
        <v>0</v>
      </c>
      <c r="R8" t="b">
        <v>1</v>
      </c>
      <c r="S8" t="s">
        <v>237</v>
      </c>
      <c r="T8">
        <v>0</v>
      </c>
    </row>
    <row r="9" spans="1:22" x14ac:dyDescent="0.25">
      <c r="A9" t="s">
        <v>24</v>
      </c>
      <c r="B9">
        <v>1</v>
      </c>
      <c r="C9" t="s">
        <v>25</v>
      </c>
      <c r="D9">
        <v>0</v>
      </c>
      <c r="E9">
        <v>161</v>
      </c>
      <c r="F9">
        <v>210</v>
      </c>
      <c r="G9">
        <v>261</v>
      </c>
      <c r="I9">
        <v>0</v>
      </c>
      <c r="J9">
        <v>0</v>
      </c>
      <c r="K9">
        <v>0</v>
      </c>
      <c r="L9">
        <v>0</v>
      </c>
      <c r="N9" t="s">
        <v>21</v>
      </c>
      <c r="O9" t="s">
        <v>26</v>
      </c>
      <c r="Q9">
        <v>2</v>
      </c>
      <c r="R9" t="b">
        <v>0</v>
      </c>
      <c r="S9" t="s">
        <v>237</v>
      </c>
      <c r="T9">
        <v>0</v>
      </c>
    </row>
    <row r="10" spans="1:22" x14ac:dyDescent="0.25">
      <c r="A10" t="s">
        <v>67</v>
      </c>
      <c r="B10">
        <v>1</v>
      </c>
      <c r="C10" t="s">
        <v>19</v>
      </c>
      <c r="D10">
        <v>80</v>
      </c>
      <c r="E10">
        <v>211</v>
      </c>
      <c r="F10">
        <v>210</v>
      </c>
      <c r="G10">
        <f>E10+5</f>
        <v>216</v>
      </c>
      <c r="H10" t="s">
        <v>209</v>
      </c>
      <c r="I10">
        <v>12</v>
      </c>
      <c r="J10">
        <v>0</v>
      </c>
      <c r="K10">
        <v>1</v>
      </c>
      <c r="L10">
        <v>0</v>
      </c>
      <c r="N10" t="s">
        <v>21</v>
      </c>
      <c r="O10" t="s">
        <v>26</v>
      </c>
      <c r="Q10">
        <v>0</v>
      </c>
      <c r="R10" t="b">
        <v>1</v>
      </c>
      <c r="S10" t="s">
        <v>237</v>
      </c>
      <c r="T10">
        <v>0</v>
      </c>
    </row>
    <row r="11" spans="1:22" x14ac:dyDescent="0.25">
      <c r="A11" t="s">
        <v>1629</v>
      </c>
      <c r="B11">
        <v>1</v>
      </c>
      <c r="C11" t="s">
        <v>19</v>
      </c>
      <c r="D11">
        <v>0</v>
      </c>
      <c r="E11">
        <f>G9+1</f>
        <v>262</v>
      </c>
      <c r="F11">
        <v>210</v>
      </c>
      <c r="G11">
        <f>E11+3</f>
        <v>265</v>
      </c>
      <c r="H11" t="s">
        <v>209</v>
      </c>
      <c r="I11">
        <v>8</v>
      </c>
      <c r="J11">
        <v>0</v>
      </c>
      <c r="K11">
        <v>1</v>
      </c>
      <c r="L11">
        <v>0</v>
      </c>
      <c r="N11" t="s">
        <v>21</v>
      </c>
      <c r="O11" t="s">
        <v>22</v>
      </c>
      <c r="Q11">
        <v>0</v>
      </c>
      <c r="R11" t="b">
        <v>1</v>
      </c>
      <c r="S11" t="s">
        <v>237</v>
      </c>
      <c r="T11">
        <v>0</v>
      </c>
    </row>
    <row r="12" spans="1:22" x14ac:dyDescent="0.25">
      <c r="A12" t="s">
        <v>29</v>
      </c>
      <c r="B12">
        <v>1</v>
      </c>
      <c r="C12" t="s">
        <v>25</v>
      </c>
      <c r="D12">
        <v>0</v>
      </c>
      <c r="E12">
        <v>0</v>
      </c>
      <c r="F12">
        <v>211</v>
      </c>
      <c r="G12">
        <v>298</v>
      </c>
      <c r="I12">
        <v>0</v>
      </c>
      <c r="J12">
        <v>0</v>
      </c>
      <c r="K12">
        <v>0</v>
      </c>
      <c r="L12">
        <v>0</v>
      </c>
      <c r="N12" t="s">
        <v>21</v>
      </c>
      <c r="O12" t="s">
        <v>26</v>
      </c>
      <c r="Q12">
        <v>3</v>
      </c>
      <c r="R12" t="b">
        <v>0</v>
      </c>
      <c r="S12" t="s">
        <v>237</v>
      </c>
      <c r="T12">
        <v>0</v>
      </c>
    </row>
    <row r="13" spans="1:22" x14ac:dyDescent="0.25">
      <c r="A13" t="s">
        <v>173</v>
      </c>
      <c r="B13">
        <v>1</v>
      </c>
      <c r="C13" t="s">
        <v>25</v>
      </c>
      <c r="D13">
        <f>F13-58</f>
        <v>147</v>
      </c>
      <c r="E13">
        <v>268</v>
      </c>
      <c r="F13">
        <v>205</v>
      </c>
      <c r="G13">
        <f>E13+21</f>
        <v>289</v>
      </c>
      <c r="I13">
        <v>0</v>
      </c>
      <c r="J13">
        <v>0</v>
      </c>
      <c r="K13">
        <v>0</v>
      </c>
      <c r="L13">
        <v>0</v>
      </c>
      <c r="N13" t="s">
        <v>21</v>
      </c>
      <c r="O13" t="s">
        <v>28</v>
      </c>
      <c r="Q13">
        <v>0</v>
      </c>
      <c r="R13" t="b">
        <v>1</v>
      </c>
      <c r="S13" t="s">
        <v>237</v>
      </c>
      <c r="T13">
        <v>0</v>
      </c>
    </row>
    <row r="14" spans="1:22" x14ac:dyDescent="0.25">
      <c r="A14" t="s">
        <v>934</v>
      </c>
      <c r="B14">
        <v>2</v>
      </c>
      <c r="C14" t="s">
        <v>27</v>
      </c>
      <c r="D14">
        <v>0</v>
      </c>
      <c r="E14">
        <v>0</v>
      </c>
      <c r="F14">
        <v>211</v>
      </c>
      <c r="G14">
        <v>298</v>
      </c>
      <c r="I14">
        <v>0</v>
      </c>
      <c r="J14">
        <v>0</v>
      </c>
      <c r="K14">
        <v>0</v>
      </c>
      <c r="L14">
        <v>0</v>
      </c>
      <c r="N14" t="s">
        <v>933</v>
      </c>
      <c r="O14" t="s">
        <v>26</v>
      </c>
      <c r="Q14">
        <v>1</v>
      </c>
      <c r="R14" t="b">
        <v>0</v>
      </c>
      <c r="S14" t="s">
        <v>237</v>
      </c>
      <c r="T14">
        <v>0</v>
      </c>
    </row>
    <row r="15" spans="1:22" x14ac:dyDescent="0.25">
      <c r="A15" t="s">
        <v>31</v>
      </c>
      <c r="B15">
        <v>3</v>
      </c>
      <c r="C15" t="s">
        <v>19</v>
      </c>
      <c r="D15">
        <v>7</v>
      </c>
      <c r="E15">
        <v>13</v>
      </c>
      <c r="F15">
        <v>210</v>
      </c>
      <c r="G15">
        <v>16</v>
      </c>
      <c r="H15" t="s">
        <v>209</v>
      </c>
      <c r="I15">
        <v>14</v>
      </c>
      <c r="J15">
        <v>1</v>
      </c>
      <c r="K15">
        <v>0</v>
      </c>
      <c r="L15">
        <v>0</v>
      </c>
      <c r="N15" t="s">
        <v>21</v>
      </c>
      <c r="O15" t="s">
        <v>26</v>
      </c>
      <c r="Q15">
        <v>3</v>
      </c>
      <c r="R15" t="b">
        <v>0</v>
      </c>
      <c r="S15" t="s">
        <v>237</v>
      </c>
      <c r="T15">
        <v>0</v>
      </c>
    </row>
    <row r="16" spans="1:22" x14ac:dyDescent="0.25">
      <c r="A16" t="s">
        <v>182</v>
      </c>
      <c r="B16">
        <v>3</v>
      </c>
      <c r="C16" t="s">
        <v>19</v>
      </c>
      <c r="D16">
        <f>D15</f>
        <v>7</v>
      </c>
      <c r="E16">
        <f>G15+5</f>
        <v>21</v>
      </c>
      <c r="F16">
        <f>D20-3</f>
        <v>131</v>
      </c>
      <c r="G16">
        <f>E16+4</f>
        <v>25</v>
      </c>
      <c r="H16" t="s">
        <v>209</v>
      </c>
      <c r="I16">
        <v>9</v>
      </c>
      <c r="J16">
        <v>0</v>
      </c>
      <c r="K16">
        <v>0</v>
      </c>
      <c r="L16">
        <v>0</v>
      </c>
      <c r="N16" t="s">
        <v>21</v>
      </c>
      <c r="O16" t="s">
        <v>208</v>
      </c>
      <c r="Q16">
        <v>3</v>
      </c>
      <c r="R16" t="b">
        <v>1</v>
      </c>
      <c r="S16" t="s">
        <v>237</v>
      </c>
      <c r="T16">
        <v>0</v>
      </c>
      <c r="V16">
        <v>5</v>
      </c>
    </row>
    <row r="17" spans="1:20" x14ac:dyDescent="0.25">
      <c r="A17" t="s">
        <v>251</v>
      </c>
      <c r="B17">
        <v>3</v>
      </c>
      <c r="C17" t="s">
        <v>19</v>
      </c>
      <c r="D17">
        <f>D16</f>
        <v>7</v>
      </c>
      <c r="E17">
        <f>E16+28</f>
        <v>49</v>
      </c>
      <c r="F17">
        <f>F16</f>
        <v>131</v>
      </c>
      <c r="G17">
        <f>E17+4</f>
        <v>53</v>
      </c>
      <c r="H17" t="s">
        <v>209</v>
      </c>
      <c r="I17">
        <v>9</v>
      </c>
      <c r="J17">
        <v>0</v>
      </c>
      <c r="K17">
        <v>0</v>
      </c>
      <c r="L17">
        <v>0</v>
      </c>
      <c r="N17" t="s">
        <v>21</v>
      </c>
      <c r="O17" t="s">
        <v>208</v>
      </c>
      <c r="Q17">
        <v>3</v>
      </c>
      <c r="R17" t="b">
        <v>1</v>
      </c>
      <c r="S17" t="s">
        <v>237</v>
      </c>
      <c r="T17">
        <v>0</v>
      </c>
    </row>
    <row r="18" spans="1:20" x14ac:dyDescent="0.25">
      <c r="A18" t="s">
        <v>33</v>
      </c>
      <c r="B18">
        <v>3</v>
      </c>
      <c r="C18" t="s">
        <v>19</v>
      </c>
      <c r="D18">
        <f>D16</f>
        <v>7</v>
      </c>
      <c r="E18">
        <f>E26</f>
        <v>75</v>
      </c>
      <c r="F18">
        <f>D18+92</f>
        <v>99</v>
      </c>
      <c r="G18">
        <f>E18+3</f>
        <v>78</v>
      </c>
      <c r="H18" t="s">
        <v>209</v>
      </c>
      <c r="I18">
        <v>8</v>
      </c>
      <c r="J18">
        <v>0</v>
      </c>
      <c r="K18">
        <v>1</v>
      </c>
      <c r="L18">
        <v>0</v>
      </c>
      <c r="N18" t="s">
        <v>21</v>
      </c>
      <c r="O18" t="s">
        <v>26</v>
      </c>
      <c r="Q18">
        <v>1</v>
      </c>
      <c r="R18" t="b">
        <v>1</v>
      </c>
      <c r="S18" t="s">
        <v>237</v>
      </c>
      <c r="T18">
        <v>0</v>
      </c>
    </row>
    <row r="19" spans="1:20" x14ac:dyDescent="0.25">
      <c r="A19" t="s">
        <v>32</v>
      </c>
      <c r="B19">
        <v>3</v>
      </c>
      <c r="C19" t="s">
        <v>25</v>
      </c>
      <c r="D19">
        <f>D18-2</f>
        <v>5</v>
      </c>
      <c r="E19">
        <f>E18</f>
        <v>75</v>
      </c>
      <c r="F19">
        <f>D19+90</f>
        <v>95</v>
      </c>
      <c r="G19">
        <f>E19+90</f>
        <v>165</v>
      </c>
      <c r="I19">
        <v>0</v>
      </c>
      <c r="J19">
        <v>0</v>
      </c>
      <c r="K19">
        <v>0</v>
      </c>
      <c r="L19">
        <v>0</v>
      </c>
      <c r="N19" t="s">
        <v>21</v>
      </c>
      <c r="O19" t="s">
        <v>26</v>
      </c>
      <c r="Q19">
        <v>0</v>
      </c>
      <c r="R19" t="b">
        <v>0</v>
      </c>
      <c r="S19" t="s">
        <v>237</v>
      </c>
      <c r="T19">
        <v>0</v>
      </c>
    </row>
    <row r="20" spans="1:20" x14ac:dyDescent="0.25">
      <c r="A20" t="s">
        <v>38</v>
      </c>
      <c r="B20">
        <v>3</v>
      </c>
      <c r="C20" t="s">
        <v>19</v>
      </c>
      <c r="D20">
        <v>134</v>
      </c>
      <c r="E20">
        <v>21</v>
      </c>
      <c r="F20">
        <v>210</v>
      </c>
      <c r="G20">
        <v>24</v>
      </c>
      <c r="H20" t="s">
        <v>209</v>
      </c>
      <c r="I20">
        <v>8</v>
      </c>
      <c r="J20">
        <v>1</v>
      </c>
      <c r="K20">
        <v>0</v>
      </c>
      <c r="L20">
        <v>0</v>
      </c>
      <c r="N20" t="s">
        <v>21</v>
      </c>
      <c r="O20" t="s">
        <v>26</v>
      </c>
      <c r="Q20">
        <v>3</v>
      </c>
      <c r="R20" t="b">
        <v>0</v>
      </c>
      <c r="S20" t="s">
        <v>237</v>
      </c>
      <c r="T20">
        <v>0</v>
      </c>
    </row>
    <row r="21" spans="1:20" x14ac:dyDescent="0.25">
      <c r="A21" t="s">
        <v>211</v>
      </c>
      <c r="B21">
        <v>3</v>
      </c>
      <c r="C21" t="s">
        <v>19</v>
      </c>
      <c r="D21">
        <f>D22</f>
        <v>134</v>
      </c>
      <c r="E21">
        <f>G20+1</f>
        <v>25</v>
      </c>
      <c r="F21">
        <v>204</v>
      </c>
      <c r="G21">
        <f>E21+3</f>
        <v>28</v>
      </c>
      <c r="H21" t="s">
        <v>209</v>
      </c>
      <c r="I21">
        <v>8</v>
      </c>
      <c r="J21">
        <v>0</v>
      </c>
      <c r="K21">
        <v>1</v>
      </c>
      <c r="L21">
        <v>0</v>
      </c>
      <c r="N21" t="s">
        <v>21</v>
      </c>
      <c r="O21" t="s">
        <v>208</v>
      </c>
      <c r="Q21">
        <v>2</v>
      </c>
      <c r="R21" t="b">
        <v>1</v>
      </c>
      <c r="S21" t="s">
        <v>237</v>
      </c>
      <c r="T21">
        <v>0</v>
      </c>
    </row>
    <row r="22" spans="1:20" x14ac:dyDescent="0.25">
      <c r="A22" t="s">
        <v>65</v>
      </c>
      <c r="B22">
        <v>3</v>
      </c>
      <c r="C22" t="s">
        <v>25</v>
      </c>
      <c r="D22">
        <f>D20</f>
        <v>134</v>
      </c>
      <c r="E22">
        <f>G21+3</f>
        <v>31</v>
      </c>
      <c r="F22">
        <f>D22+70</f>
        <v>204</v>
      </c>
      <c r="G22">
        <f>E22+15</f>
        <v>46</v>
      </c>
      <c r="I22">
        <v>0</v>
      </c>
      <c r="J22">
        <v>0</v>
      </c>
      <c r="K22">
        <v>0</v>
      </c>
      <c r="L22">
        <v>0</v>
      </c>
      <c r="N22" t="s">
        <v>21</v>
      </c>
      <c r="O22" t="s">
        <v>26</v>
      </c>
      <c r="Q22">
        <v>0</v>
      </c>
      <c r="R22" t="b">
        <v>0</v>
      </c>
      <c r="S22" t="s">
        <v>237</v>
      </c>
      <c r="T22">
        <v>0</v>
      </c>
    </row>
    <row r="23" spans="1:20" x14ac:dyDescent="0.25">
      <c r="A23" t="s">
        <v>39</v>
      </c>
      <c r="B23">
        <v>3</v>
      </c>
      <c r="C23" t="s">
        <v>19</v>
      </c>
      <c r="D23">
        <f>D20</f>
        <v>134</v>
      </c>
      <c r="E23">
        <f>G22+1</f>
        <v>47</v>
      </c>
      <c r="F23">
        <f>F20</f>
        <v>210</v>
      </c>
      <c r="G23">
        <f>E23+3</f>
        <v>50</v>
      </c>
      <c r="H23" t="s">
        <v>209</v>
      </c>
      <c r="I23">
        <v>8</v>
      </c>
      <c r="J23">
        <v>1</v>
      </c>
      <c r="K23">
        <v>0</v>
      </c>
      <c r="L23">
        <v>0</v>
      </c>
      <c r="N23" t="s">
        <v>21</v>
      </c>
      <c r="O23" t="s">
        <v>26</v>
      </c>
      <c r="Q23">
        <v>3</v>
      </c>
      <c r="R23" t="b">
        <v>0</v>
      </c>
      <c r="S23" t="s">
        <v>237</v>
      </c>
      <c r="T23">
        <v>0</v>
      </c>
    </row>
    <row r="24" spans="1:20" x14ac:dyDescent="0.25">
      <c r="A24" t="s">
        <v>212</v>
      </c>
      <c r="B24">
        <v>3</v>
      </c>
      <c r="C24" t="s">
        <v>19</v>
      </c>
      <c r="D24">
        <f>D25</f>
        <v>134</v>
      </c>
      <c r="E24">
        <f>G23+1</f>
        <v>51</v>
      </c>
      <c r="F24">
        <v>204</v>
      </c>
      <c r="G24">
        <f>E24+3</f>
        <v>54</v>
      </c>
      <c r="H24" t="s">
        <v>209</v>
      </c>
      <c r="I24">
        <v>8</v>
      </c>
      <c r="J24">
        <v>0</v>
      </c>
      <c r="K24">
        <v>1</v>
      </c>
      <c r="L24">
        <v>0</v>
      </c>
      <c r="N24" t="s">
        <v>21</v>
      </c>
      <c r="O24" t="s">
        <v>208</v>
      </c>
      <c r="Q24">
        <v>2</v>
      </c>
      <c r="R24" t="b">
        <v>1</v>
      </c>
      <c r="S24" t="s">
        <v>237</v>
      </c>
      <c r="T24">
        <v>0</v>
      </c>
    </row>
    <row r="25" spans="1:20" x14ac:dyDescent="0.25">
      <c r="A25" t="s">
        <v>66</v>
      </c>
      <c r="B25">
        <v>3</v>
      </c>
      <c r="C25" t="s">
        <v>25</v>
      </c>
      <c r="D25">
        <f>D23</f>
        <v>134</v>
      </c>
      <c r="E25">
        <f>G24+5</f>
        <v>59</v>
      </c>
      <c r="F25">
        <f>D25+70</f>
        <v>204</v>
      </c>
      <c r="G25">
        <f>E25+15</f>
        <v>74</v>
      </c>
      <c r="I25">
        <v>0</v>
      </c>
      <c r="J25">
        <v>0</v>
      </c>
      <c r="K25">
        <v>0</v>
      </c>
      <c r="L25">
        <v>0</v>
      </c>
      <c r="N25" t="s">
        <v>21</v>
      </c>
      <c r="O25" t="s">
        <v>26</v>
      </c>
      <c r="Q25">
        <v>0</v>
      </c>
      <c r="R25" t="b">
        <v>0</v>
      </c>
      <c r="S25" t="s">
        <v>237</v>
      </c>
      <c r="T25">
        <v>0</v>
      </c>
    </row>
    <row r="26" spans="1:20" x14ac:dyDescent="0.25">
      <c r="A26" t="s">
        <v>954</v>
      </c>
      <c r="B26">
        <v>3</v>
      </c>
      <c r="C26" t="s">
        <v>27</v>
      </c>
      <c r="D26">
        <v>99</v>
      </c>
      <c r="E26">
        <f>G25+1</f>
        <v>75</v>
      </c>
      <c r="F26">
        <v>210</v>
      </c>
      <c r="G26">
        <f>G61+3</f>
        <v>161</v>
      </c>
      <c r="I26">
        <v>0</v>
      </c>
      <c r="J26">
        <v>1</v>
      </c>
      <c r="K26">
        <v>0</v>
      </c>
      <c r="L26">
        <v>0</v>
      </c>
      <c r="M26" t="s">
        <v>1900</v>
      </c>
      <c r="N26" t="s">
        <v>1900</v>
      </c>
      <c r="O26" t="s">
        <v>26</v>
      </c>
      <c r="Q26">
        <v>2</v>
      </c>
      <c r="R26" t="b">
        <v>0</v>
      </c>
      <c r="S26" t="s">
        <v>237</v>
      </c>
      <c r="T26">
        <v>0</v>
      </c>
    </row>
    <row r="27" spans="1:20" x14ac:dyDescent="0.25">
      <c r="A27" t="s">
        <v>955</v>
      </c>
      <c r="B27">
        <v>3</v>
      </c>
      <c r="C27" t="s">
        <v>19</v>
      </c>
      <c r="D27">
        <f>D26+1</f>
        <v>100</v>
      </c>
      <c r="E27">
        <f>E26+2</f>
        <v>77</v>
      </c>
      <c r="F27">
        <v>174</v>
      </c>
      <c r="G27">
        <f>E27+3</f>
        <v>80</v>
      </c>
      <c r="H27" t="s">
        <v>209</v>
      </c>
      <c r="I27">
        <v>8</v>
      </c>
      <c r="J27">
        <v>1</v>
      </c>
      <c r="K27">
        <v>0</v>
      </c>
      <c r="L27">
        <v>0</v>
      </c>
      <c r="N27" t="s">
        <v>1900</v>
      </c>
      <c r="O27" t="s">
        <v>26</v>
      </c>
      <c r="Q27">
        <v>3</v>
      </c>
      <c r="R27" t="b">
        <v>0</v>
      </c>
      <c r="S27" t="s">
        <v>237</v>
      </c>
      <c r="T27">
        <v>0</v>
      </c>
    </row>
    <row r="28" spans="1:20" x14ac:dyDescent="0.25">
      <c r="A28" t="s">
        <v>183</v>
      </c>
      <c r="B28">
        <v>3</v>
      </c>
      <c r="C28" t="s">
        <v>19</v>
      </c>
      <c r="D28">
        <f>D27</f>
        <v>100</v>
      </c>
      <c r="E28">
        <f>E27+12</f>
        <v>89</v>
      </c>
      <c r="F28">
        <f>D28+79</f>
        <v>179</v>
      </c>
      <c r="G28">
        <f>E28+3</f>
        <v>92</v>
      </c>
      <c r="H28" t="s">
        <v>209</v>
      </c>
      <c r="I28">
        <v>8</v>
      </c>
      <c r="J28">
        <v>0</v>
      </c>
      <c r="K28">
        <v>0</v>
      </c>
      <c r="L28">
        <v>0</v>
      </c>
      <c r="N28" t="s">
        <v>1900</v>
      </c>
      <c r="O28" t="s">
        <v>22</v>
      </c>
      <c r="Q28">
        <v>2</v>
      </c>
      <c r="R28" t="b">
        <v>0</v>
      </c>
      <c r="S28" t="s">
        <v>237</v>
      </c>
      <c r="T28">
        <v>0</v>
      </c>
    </row>
    <row r="29" spans="1:20" x14ac:dyDescent="0.25">
      <c r="A29" t="s">
        <v>53</v>
      </c>
      <c r="B29">
        <v>3</v>
      </c>
      <c r="C29" t="s">
        <v>26</v>
      </c>
      <c r="D29">
        <f>F28</f>
        <v>179</v>
      </c>
      <c r="E29">
        <f>E26</f>
        <v>75</v>
      </c>
      <c r="F29">
        <f>D29</f>
        <v>179</v>
      </c>
      <c r="G29">
        <f>G26</f>
        <v>161</v>
      </c>
      <c r="I29">
        <v>0</v>
      </c>
      <c r="J29">
        <v>0</v>
      </c>
      <c r="K29">
        <v>0</v>
      </c>
      <c r="L29">
        <v>0</v>
      </c>
      <c r="N29" t="s">
        <v>1900</v>
      </c>
      <c r="O29" t="s">
        <v>26</v>
      </c>
      <c r="Q29">
        <v>4</v>
      </c>
      <c r="R29" t="b">
        <v>0</v>
      </c>
      <c r="S29" t="s">
        <v>237</v>
      </c>
      <c r="T29">
        <v>0</v>
      </c>
    </row>
    <row r="30" spans="1:20" x14ac:dyDescent="0.25">
      <c r="A30" t="s">
        <v>40</v>
      </c>
      <c r="B30">
        <v>3</v>
      </c>
      <c r="C30" t="s">
        <v>19</v>
      </c>
      <c r="D30">
        <f>D29</f>
        <v>179</v>
      </c>
      <c r="E30">
        <f>E26+1</f>
        <v>76</v>
      </c>
      <c r="F30">
        <f>F26</f>
        <v>210</v>
      </c>
      <c r="G30">
        <f>E30+3</f>
        <v>79</v>
      </c>
      <c r="H30" t="s">
        <v>209</v>
      </c>
      <c r="I30">
        <v>8</v>
      </c>
      <c r="J30">
        <v>0</v>
      </c>
      <c r="K30">
        <v>0</v>
      </c>
      <c r="L30">
        <v>0</v>
      </c>
      <c r="N30" t="s">
        <v>1900</v>
      </c>
      <c r="O30" t="s">
        <v>28</v>
      </c>
      <c r="Q30">
        <v>2</v>
      </c>
      <c r="R30" t="b">
        <v>1</v>
      </c>
      <c r="S30" t="s">
        <v>237</v>
      </c>
      <c r="T30">
        <v>0</v>
      </c>
    </row>
    <row r="31" spans="1:20" x14ac:dyDescent="0.25">
      <c r="A31" s="2" t="s">
        <v>214</v>
      </c>
      <c r="B31">
        <v>3</v>
      </c>
      <c r="C31" s="2" t="s">
        <v>19</v>
      </c>
      <c r="D31" s="2">
        <f>D29</f>
        <v>179</v>
      </c>
      <c r="E31" s="2">
        <f>E28</f>
        <v>89</v>
      </c>
      <c r="F31" s="2">
        <f>D33</f>
        <v>195</v>
      </c>
      <c r="G31" s="2">
        <f>G28</f>
        <v>92</v>
      </c>
      <c r="H31" s="2" t="s">
        <v>209</v>
      </c>
      <c r="I31" s="2">
        <v>7</v>
      </c>
      <c r="J31" s="2">
        <v>0</v>
      </c>
      <c r="K31" s="2">
        <v>0</v>
      </c>
      <c r="L31" s="2">
        <v>0</v>
      </c>
      <c r="M31" s="2"/>
      <c r="N31" t="s">
        <v>1900</v>
      </c>
      <c r="O31" s="2" t="s">
        <v>28</v>
      </c>
      <c r="P31" s="3"/>
      <c r="Q31" s="2">
        <v>2</v>
      </c>
      <c r="R31" s="2" t="b">
        <v>1</v>
      </c>
      <c r="S31" t="s">
        <v>237</v>
      </c>
      <c r="T31" s="2">
        <v>0</v>
      </c>
    </row>
    <row r="32" spans="1:20" x14ac:dyDescent="0.25">
      <c r="A32" s="2" t="s">
        <v>213</v>
      </c>
      <c r="B32">
        <v>3</v>
      </c>
      <c r="C32" s="2" t="s">
        <v>19</v>
      </c>
      <c r="D32" s="2">
        <f>D33</f>
        <v>195</v>
      </c>
      <c r="E32" s="2">
        <f>E31</f>
        <v>89</v>
      </c>
      <c r="F32" s="2">
        <f>F26</f>
        <v>210</v>
      </c>
      <c r="G32" s="2">
        <f>G31</f>
        <v>92</v>
      </c>
      <c r="H32" s="2" t="s">
        <v>209</v>
      </c>
      <c r="I32" s="2">
        <v>7</v>
      </c>
      <c r="J32" s="2">
        <v>0</v>
      </c>
      <c r="K32" s="2">
        <v>0</v>
      </c>
      <c r="L32" s="2">
        <v>0</v>
      </c>
      <c r="M32" s="2"/>
      <c r="N32" t="s">
        <v>1900</v>
      </c>
      <c r="O32" s="2" t="s">
        <v>28</v>
      </c>
      <c r="P32" s="3"/>
      <c r="Q32" s="2">
        <v>2</v>
      </c>
      <c r="R32" s="2" t="b">
        <v>1</v>
      </c>
      <c r="S32" t="s">
        <v>237</v>
      </c>
      <c r="T32" s="2">
        <v>0</v>
      </c>
    </row>
    <row r="33" spans="1:20" x14ac:dyDescent="0.25">
      <c r="A33" t="s">
        <v>54</v>
      </c>
      <c r="B33">
        <v>3</v>
      </c>
      <c r="C33" t="s">
        <v>26</v>
      </c>
      <c r="D33">
        <f>D29+16</f>
        <v>195</v>
      </c>
      <c r="E33">
        <f>E31</f>
        <v>89</v>
      </c>
      <c r="F33">
        <f>D33</f>
        <v>195</v>
      </c>
      <c r="G33">
        <f>G29</f>
        <v>161</v>
      </c>
      <c r="I33">
        <v>0</v>
      </c>
      <c r="J33">
        <v>0</v>
      </c>
      <c r="K33">
        <v>0</v>
      </c>
      <c r="L33">
        <v>0</v>
      </c>
      <c r="N33" t="s">
        <v>1900</v>
      </c>
      <c r="O33" t="s">
        <v>26</v>
      </c>
      <c r="Q33">
        <v>4</v>
      </c>
      <c r="R33" t="b">
        <v>0</v>
      </c>
      <c r="S33" t="s">
        <v>237</v>
      </c>
      <c r="T33">
        <v>0</v>
      </c>
    </row>
    <row r="34" spans="1:20" x14ac:dyDescent="0.25">
      <c r="A34" t="s">
        <v>64</v>
      </c>
      <c r="B34">
        <v>3</v>
      </c>
      <c r="C34" t="s">
        <v>26</v>
      </c>
      <c r="D34">
        <v>100</v>
      </c>
      <c r="E34">
        <f>E27+18</f>
        <v>95</v>
      </c>
      <c r="F34">
        <f>F30</f>
        <v>210</v>
      </c>
      <c r="G34">
        <f>E34</f>
        <v>95</v>
      </c>
      <c r="I34">
        <v>0</v>
      </c>
      <c r="J34">
        <v>0</v>
      </c>
      <c r="K34">
        <v>0</v>
      </c>
      <c r="L34">
        <v>0</v>
      </c>
      <c r="N34" t="s">
        <v>1900</v>
      </c>
      <c r="O34" t="s">
        <v>26</v>
      </c>
      <c r="Q34">
        <v>4</v>
      </c>
      <c r="R34" t="b">
        <v>0</v>
      </c>
      <c r="S34" t="s">
        <v>237</v>
      </c>
      <c r="T34">
        <v>0</v>
      </c>
    </row>
    <row r="35" spans="1:20" x14ac:dyDescent="0.25">
      <c r="A35" t="s">
        <v>936</v>
      </c>
      <c r="B35">
        <v>3</v>
      </c>
      <c r="C35" t="s">
        <v>19</v>
      </c>
      <c r="D35">
        <f>$D$27</f>
        <v>100</v>
      </c>
      <c r="E35">
        <f>E34+2</f>
        <v>97</v>
      </c>
      <c r="F35">
        <f>D35+74</f>
        <v>174</v>
      </c>
      <c r="G35">
        <f>E35+3</f>
        <v>100</v>
      </c>
      <c r="H35" t="s">
        <v>209</v>
      </c>
      <c r="I35">
        <v>8</v>
      </c>
      <c r="J35">
        <v>0</v>
      </c>
      <c r="K35">
        <v>0</v>
      </c>
      <c r="L35">
        <v>0</v>
      </c>
      <c r="N35" t="s">
        <v>1900</v>
      </c>
      <c r="O35" t="s">
        <v>26</v>
      </c>
      <c r="P35" t="s">
        <v>241</v>
      </c>
      <c r="Q35">
        <v>3</v>
      </c>
      <c r="R35" t="b">
        <v>1</v>
      </c>
      <c r="S35" t="s">
        <v>237</v>
      </c>
      <c r="T35">
        <v>0</v>
      </c>
    </row>
    <row r="36" spans="1:20" x14ac:dyDescent="0.25">
      <c r="A36" t="s">
        <v>938</v>
      </c>
      <c r="B36">
        <v>3</v>
      </c>
      <c r="C36" t="s">
        <v>19</v>
      </c>
      <c r="D36">
        <f>F35-1</f>
        <v>173</v>
      </c>
      <c r="E36">
        <f>E37</f>
        <v>97</v>
      </c>
      <c r="F36">
        <f>D36+4</f>
        <v>177</v>
      </c>
      <c r="G36">
        <f>E36+6</f>
        <v>103</v>
      </c>
      <c r="H36" t="s">
        <v>20</v>
      </c>
      <c r="I36">
        <v>15</v>
      </c>
      <c r="J36">
        <v>1</v>
      </c>
      <c r="K36">
        <v>0</v>
      </c>
      <c r="L36">
        <v>0</v>
      </c>
      <c r="N36" t="s">
        <v>1900</v>
      </c>
      <c r="O36" t="s">
        <v>26</v>
      </c>
      <c r="Q36">
        <v>2</v>
      </c>
      <c r="R36" t="b">
        <v>0</v>
      </c>
      <c r="S36" t="s">
        <v>237</v>
      </c>
      <c r="T36">
        <v>0</v>
      </c>
    </row>
    <row r="37" spans="1:20" x14ac:dyDescent="0.25">
      <c r="A37" t="s">
        <v>937</v>
      </c>
      <c r="B37">
        <v>-999</v>
      </c>
      <c r="C37" t="s">
        <v>19</v>
      </c>
      <c r="D37">
        <f>F36+2</f>
        <v>179</v>
      </c>
      <c r="E37">
        <f>E35</f>
        <v>97</v>
      </c>
      <c r="F37">
        <f>$F26</f>
        <v>210</v>
      </c>
      <c r="G37">
        <f>G35</f>
        <v>100</v>
      </c>
      <c r="H37" t="s">
        <v>209</v>
      </c>
      <c r="I37">
        <v>8</v>
      </c>
      <c r="J37">
        <v>0</v>
      </c>
      <c r="K37">
        <v>0</v>
      </c>
      <c r="L37">
        <v>0</v>
      </c>
      <c r="N37" t="s">
        <v>1900</v>
      </c>
      <c r="O37" t="s">
        <v>28</v>
      </c>
      <c r="P37" t="s">
        <v>41</v>
      </c>
      <c r="Q37">
        <v>3</v>
      </c>
      <c r="R37" t="b">
        <v>1</v>
      </c>
      <c r="S37" t="s">
        <v>237</v>
      </c>
      <c r="T37">
        <v>0</v>
      </c>
    </row>
    <row r="38" spans="1:20" x14ac:dyDescent="0.25">
      <c r="A38" t="str">
        <f>_xlfn.CONCAT("policy_urban_text",MID(A37,LEN("policy_urban_text")+1,1),"_middle")</f>
        <v>policy_urban_text1_middle</v>
      </c>
      <c r="B38">
        <v>3</v>
      </c>
      <c r="C38" t="s">
        <v>19</v>
      </c>
      <c r="D38">
        <f>$D31</f>
        <v>179</v>
      </c>
      <c r="E38">
        <f>E36</f>
        <v>97</v>
      </c>
      <c r="F38">
        <f>$F31</f>
        <v>195</v>
      </c>
      <c r="G38">
        <f>G35</f>
        <v>100</v>
      </c>
      <c r="H38" t="s">
        <v>209</v>
      </c>
      <c r="I38">
        <v>8</v>
      </c>
      <c r="J38">
        <v>0</v>
      </c>
      <c r="K38">
        <v>0</v>
      </c>
      <c r="L38">
        <v>0</v>
      </c>
      <c r="N38" t="s">
        <v>1900</v>
      </c>
      <c r="O38" t="s">
        <v>28</v>
      </c>
      <c r="P38" s="5"/>
      <c r="Q38">
        <v>3</v>
      </c>
      <c r="R38" t="b">
        <v>1</v>
      </c>
      <c r="S38" t="s">
        <v>237</v>
      </c>
      <c r="T38">
        <v>0</v>
      </c>
    </row>
    <row r="39" spans="1:20" x14ac:dyDescent="0.25">
      <c r="A39" t="str">
        <f>_xlfn.CONCAT("policy_urban_text",MID(A38,LEN("policy_urban_text")+1,1),"_upper")</f>
        <v>policy_urban_text1_upper</v>
      </c>
      <c r="B39">
        <v>3</v>
      </c>
      <c r="C39" t="s">
        <v>19</v>
      </c>
      <c r="D39">
        <f>$D32</f>
        <v>195</v>
      </c>
      <c r="E39">
        <f>E38</f>
        <v>97</v>
      </c>
      <c r="F39">
        <f>$F32</f>
        <v>210</v>
      </c>
      <c r="G39">
        <f>G38</f>
        <v>100</v>
      </c>
      <c r="H39" t="s">
        <v>209</v>
      </c>
      <c r="I39">
        <v>8</v>
      </c>
      <c r="J39">
        <v>0</v>
      </c>
      <c r="K39">
        <v>0</v>
      </c>
      <c r="L39">
        <v>0</v>
      </c>
      <c r="N39" t="s">
        <v>1900</v>
      </c>
      <c r="O39" t="s">
        <v>28</v>
      </c>
      <c r="P39" s="5"/>
      <c r="Q39">
        <v>3</v>
      </c>
      <c r="R39" t="b">
        <v>1</v>
      </c>
      <c r="S39" t="s">
        <v>237</v>
      </c>
      <c r="T39">
        <v>0</v>
      </c>
    </row>
    <row r="40" spans="1:20" x14ac:dyDescent="0.25">
      <c r="A40" t="s">
        <v>939</v>
      </c>
      <c r="B40">
        <v>3</v>
      </c>
      <c r="C40" t="s">
        <v>19</v>
      </c>
      <c r="D40">
        <f>$D27</f>
        <v>100</v>
      </c>
      <c r="E40">
        <f>E36+11</f>
        <v>108</v>
      </c>
      <c r="F40">
        <f>F35</f>
        <v>174</v>
      </c>
      <c r="G40">
        <f>E40+3</f>
        <v>111</v>
      </c>
      <c r="H40" t="s">
        <v>209</v>
      </c>
      <c r="I40">
        <v>8</v>
      </c>
      <c r="J40">
        <v>0</v>
      </c>
      <c r="K40">
        <v>0</v>
      </c>
      <c r="L40">
        <v>0</v>
      </c>
      <c r="N40" t="s">
        <v>1900</v>
      </c>
      <c r="O40" t="s">
        <v>26</v>
      </c>
      <c r="P40" t="s">
        <v>242</v>
      </c>
      <c r="Q40">
        <v>3</v>
      </c>
      <c r="R40" t="b">
        <v>1</v>
      </c>
      <c r="S40" t="s">
        <v>237</v>
      </c>
      <c r="T40">
        <v>0</v>
      </c>
    </row>
    <row r="41" spans="1:20" x14ac:dyDescent="0.25">
      <c r="A41" t="s">
        <v>941</v>
      </c>
      <c r="B41">
        <v>3</v>
      </c>
      <c r="C41" t="s">
        <v>19</v>
      </c>
      <c r="D41">
        <f>D36</f>
        <v>173</v>
      </c>
      <c r="E41">
        <f>E42</f>
        <v>108</v>
      </c>
      <c r="F41">
        <f>D41+4</f>
        <v>177</v>
      </c>
      <c r="G41">
        <f>E41+6</f>
        <v>114</v>
      </c>
      <c r="H41" t="s">
        <v>20</v>
      </c>
      <c r="I41">
        <v>15</v>
      </c>
      <c r="J41">
        <v>1</v>
      </c>
      <c r="K41">
        <v>0</v>
      </c>
      <c r="L41">
        <v>0</v>
      </c>
      <c r="N41" t="s">
        <v>1900</v>
      </c>
      <c r="O41" t="s">
        <v>26</v>
      </c>
      <c r="Q41">
        <v>2</v>
      </c>
      <c r="R41" t="b">
        <v>0</v>
      </c>
      <c r="S41" t="s">
        <v>237</v>
      </c>
      <c r="T41">
        <v>0</v>
      </c>
    </row>
    <row r="42" spans="1:20" x14ac:dyDescent="0.25">
      <c r="A42" t="s">
        <v>940</v>
      </c>
      <c r="B42">
        <v>-999</v>
      </c>
      <c r="C42" t="s">
        <v>19</v>
      </c>
      <c r="D42">
        <f>F41+2</f>
        <v>179</v>
      </c>
      <c r="E42">
        <f>E40</f>
        <v>108</v>
      </c>
      <c r="F42">
        <f>$F$26</f>
        <v>210</v>
      </c>
      <c r="G42">
        <f>G40</f>
        <v>111</v>
      </c>
      <c r="H42" t="s">
        <v>209</v>
      </c>
      <c r="I42">
        <v>8</v>
      </c>
      <c r="J42">
        <v>0</v>
      </c>
      <c r="K42">
        <v>0</v>
      </c>
      <c r="L42">
        <v>0</v>
      </c>
      <c r="N42" t="s">
        <v>1900</v>
      </c>
      <c r="O42" t="s">
        <v>28</v>
      </c>
      <c r="P42" t="s">
        <v>42</v>
      </c>
      <c r="Q42">
        <v>3</v>
      </c>
      <c r="R42" t="b">
        <v>1</v>
      </c>
      <c r="S42" t="s">
        <v>237</v>
      </c>
      <c r="T42">
        <v>0</v>
      </c>
    </row>
    <row r="43" spans="1:20" x14ac:dyDescent="0.25">
      <c r="A43" t="str">
        <f>_xlfn.CONCAT("policy_urban_text",MID(A42,LEN("policy_urban_text")+1,1),"_middle")</f>
        <v>policy_urban_text2_middle</v>
      </c>
      <c r="B43">
        <v>3</v>
      </c>
      <c r="C43" t="s">
        <v>19</v>
      </c>
      <c r="D43">
        <f>$D$31</f>
        <v>179</v>
      </c>
      <c r="E43">
        <f>E42</f>
        <v>108</v>
      </c>
      <c r="F43">
        <f>$F$31</f>
        <v>195</v>
      </c>
      <c r="G43">
        <f>G42</f>
        <v>111</v>
      </c>
      <c r="H43" t="s">
        <v>209</v>
      </c>
      <c r="I43">
        <v>8</v>
      </c>
      <c r="J43">
        <v>0</v>
      </c>
      <c r="K43">
        <v>0</v>
      </c>
      <c r="L43">
        <v>0</v>
      </c>
      <c r="N43" t="s">
        <v>1900</v>
      </c>
      <c r="O43" t="s">
        <v>28</v>
      </c>
      <c r="P43" s="5"/>
      <c r="Q43">
        <v>3</v>
      </c>
      <c r="R43" t="b">
        <v>1</v>
      </c>
      <c r="S43" t="s">
        <v>237</v>
      </c>
      <c r="T43">
        <v>0</v>
      </c>
    </row>
    <row r="44" spans="1:20" x14ac:dyDescent="0.25">
      <c r="A44" t="str">
        <f>_xlfn.CONCAT("policy_urban_text",MID(A43,LEN("policy_urban_text")+1,1),"_upper")</f>
        <v>policy_urban_text2_upper</v>
      </c>
      <c r="B44">
        <v>3</v>
      </c>
      <c r="C44" t="s">
        <v>19</v>
      </c>
      <c r="D44">
        <f>$D$32</f>
        <v>195</v>
      </c>
      <c r="E44">
        <f>E43</f>
        <v>108</v>
      </c>
      <c r="F44">
        <f>$F$32</f>
        <v>210</v>
      </c>
      <c r="G44">
        <f>G43</f>
        <v>111</v>
      </c>
      <c r="H44" t="s">
        <v>209</v>
      </c>
      <c r="I44">
        <v>8</v>
      </c>
      <c r="J44">
        <v>0</v>
      </c>
      <c r="K44">
        <v>0</v>
      </c>
      <c r="L44">
        <v>0</v>
      </c>
      <c r="N44" t="s">
        <v>1900</v>
      </c>
      <c r="O44" t="s">
        <v>28</v>
      </c>
      <c r="P44" s="5"/>
      <c r="Q44">
        <v>3</v>
      </c>
      <c r="R44" t="b">
        <v>1</v>
      </c>
      <c r="S44" t="s">
        <v>237</v>
      </c>
      <c r="T44">
        <v>0</v>
      </c>
    </row>
    <row r="45" spans="1:20" x14ac:dyDescent="0.25">
      <c r="A45" t="s">
        <v>942</v>
      </c>
      <c r="B45">
        <v>3</v>
      </c>
      <c r="C45" t="s">
        <v>19</v>
      </c>
      <c r="D45">
        <f>$D$27</f>
        <v>100</v>
      </c>
      <c r="E45">
        <f>E41+11</f>
        <v>119</v>
      </c>
      <c r="F45">
        <f>F40</f>
        <v>174</v>
      </c>
      <c r="G45">
        <f>E45+3</f>
        <v>122</v>
      </c>
      <c r="H45" t="s">
        <v>209</v>
      </c>
      <c r="I45">
        <v>8</v>
      </c>
      <c r="J45">
        <v>0</v>
      </c>
      <c r="K45">
        <v>0</v>
      </c>
      <c r="L45">
        <v>0</v>
      </c>
      <c r="N45" t="s">
        <v>1900</v>
      </c>
      <c r="O45" t="s">
        <v>26</v>
      </c>
      <c r="P45" t="s">
        <v>243</v>
      </c>
      <c r="Q45">
        <v>3</v>
      </c>
      <c r="R45" t="b">
        <v>1</v>
      </c>
      <c r="S45" t="s">
        <v>237</v>
      </c>
      <c r="T45">
        <v>0</v>
      </c>
    </row>
    <row r="46" spans="1:20" x14ac:dyDescent="0.25">
      <c r="A46" t="s">
        <v>944</v>
      </c>
      <c r="B46">
        <v>3</v>
      </c>
      <c r="C46" t="s">
        <v>19</v>
      </c>
      <c r="D46">
        <f>D41</f>
        <v>173</v>
      </c>
      <c r="E46">
        <f>E47</f>
        <v>119</v>
      </c>
      <c r="F46">
        <f>D46+4</f>
        <v>177</v>
      </c>
      <c r="G46">
        <f>E46+6</f>
        <v>125</v>
      </c>
      <c r="H46" t="s">
        <v>20</v>
      </c>
      <c r="I46">
        <v>15</v>
      </c>
      <c r="J46">
        <v>1</v>
      </c>
      <c r="K46">
        <v>0</v>
      </c>
      <c r="L46">
        <v>0</v>
      </c>
      <c r="N46" t="s">
        <v>1900</v>
      </c>
      <c r="O46" t="s">
        <v>26</v>
      </c>
      <c r="Q46">
        <v>2</v>
      </c>
      <c r="R46" t="b">
        <v>0</v>
      </c>
      <c r="S46" t="s">
        <v>237</v>
      </c>
      <c r="T46">
        <v>0</v>
      </c>
    </row>
    <row r="47" spans="1:20" x14ac:dyDescent="0.25">
      <c r="A47" t="s">
        <v>943</v>
      </c>
      <c r="B47">
        <v>-999</v>
      </c>
      <c r="C47" t="s">
        <v>19</v>
      </c>
      <c r="D47">
        <f>F46+2</f>
        <v>179</v>
      </c>
      <c r="E47">
        <f>E45</f>
        <v>119</v>
      </c>
      <c r="F47">
        <f>$F$26</f>
        <v>210</v>
      </c>
      <c r="G47">
        <f>G45</f>
        <v>122</v>
      </c>
      <c r="H47" t="s">
        <v>209</v>
      </c>
      <c r="I47">
        <v>8</v>
      </c>
      <c r="J47">
        <v>0</v>
      </c>
      <c r="K47">
        <v>0</v>
      </c>
      <c r="L47">
        <v>0</v>
      </c>
      <c r="N47" t="s">
        <v>1900</v>
      </c>
      <c r="O47" t="s">
        <v>28</v>
      </c>
      <c r="P47" t="s">
        <v>43</v>
      </c>
      <c r="Q47">
        <v>3</v>
      </c>
      <c r="R47" t="b">
        <v>1</v>
      </c>
      <c r="S47" t="s">
        <v>237</v>
      </c>
      <c r="T47">
        <v>0</v>
      </c>
    </row>
    <row r="48" spans="1:20" x14ac:dyDescent="0.25">
      <c r="A48" t="str">
        <f>_xlfn.CONCAT("policy_urban_text",MID(A47,LEN("policy_urban_text")+1,1),"_middle")</f>
        <v>policy_urban_text3_middle</v>
      </c>
      <c r="B48">
        <v>3</v>
      </c>
      <c r="C48" t="s">
        <v>19</v>
      </c>
      <c r="D48">
        <f>$D$31</f>
        <v>179</v>
      </c>
      <c r="E48">
        <f>E47</f>
        <v>119</v>
      </c>
      <c r="F48">
        <f>$F$31</f>
        <v>195</v>
      </c>
      <c r="G48">
        <f>G47</f>
        <v>122</v>
      </c>
      <c r="H48" t="s">
        <v>209</v>
      </c>
      <c r="I48">
        <v>8</v>
      </c>
      <c r="J48">
        <v>0</v>
      </c>
      <c r="K48">
        <v>0</v>
      </c>
      <c r="L48">
        <v>0</v>
      </c>
      <c r="N48" t="s">
        <v>1900</v>
      </c>
      <c r="O48" t="s">
        <v>28</v>
      </c>
      <c r="P48" s="5"/>
      <c r="Q48">
        <v>3</v>
      </c>
      <c r="R48" t="b">
        <v>1</v>
      </c>
      <c r="S48" t="s">
        <v>237</v>
      </c>
      <c r="T48">
        <v>0</v>
      </c>
    </row>
    <row r="49" spans="1:20" x14ac:dyDescent="0.25">
      <c r="A49" t="str">
        <f>_xlfn.CONCAT("policy_urban_text",MID(A48,LEN("policy_urban_text")+1,1),"_upper")</f>
        <v>policy_urban_text3_upper</v>
      </c>
      <c r="B49">
        <v>3</v>
      </c>
      <c r="C49" t="s">
        <v>19</v>
      </c>
      <c r="D49">
        <f>$D$32</f>
        <v>195</v>
      </c>
      <c r="E49">
        <f>E48</f>
        <v>119</v>
      </c>
      <c r="F49">
        <f>$F$32</f>
        <v>210</v>
      </c>
      <c r="G49">
        <f>G48</f>
        <v>122</v>
      </c>
      <c r="H49" t="s">
        <v>209</v>
      </c>
      <c r="I49">
        <v>8</v>
      </c>
      <c r="J49">
        <v>0</v>
      </c>
      <c r="K49">
        <v>0</v>
      </c>
      <c r="L49">
        <v>0</v>
      </c>
      <c r="N49" t="s">
        <v>1900</v>
      </c>
      <c r="O49" t="s">
        <v>28</v>
      </c>
      <c r="P49" s="5"/>
      <c r="Q49">
        <v>3</v>
      </c>
      <c r="R49" t="b">
        <v>1</v>
      </c>
      <c r="S49" t="s">
        <v>237</v>
      </c>
      <c r="T49">
        <v>0</v>
      </c>
    </row>
    <row r="50" spans="1:20" x14ac:dyDescent="0.25">
      <c r="A50" t="s">
        <v>945</v>
      </c>
      <c r="B50">
        <v>3</v>
      </c>
      <c r="C50" t="s">
        <v>19</v>
      </c>
      <c r="D50">
        <f>$D$27</f>
        <v>100</v>
      </c>
      <c r="E50">
        <f>E46+11</f>
        <v>130</v>
      </c>
      <c r="F50">
        <f>F45</f>
        <v>174</v>
      </c>
      <c r="G50">
        <f>E50+3</f>
        <v>133</v>
      </c>
      <c r="H50" t="s">
        <v>209</v>
      </c>
      <c r="I50">
        <v>8</v>
      </c>
      <c r="J50">
        <v>0</v>
      </c>
      <c r="K50">
        <v>0</v>
      </c>
      <c r="L50">
        <v>0</v>
      </c>
      <c r="N50" t="s">
        <v>1900</v>
      </c>
      <c r="O50" t="s">
        <v>26</v>
      </c>
      <c r="P50" t="s">
        <v>244</v>
      </c>
      <c r="Q50">
        <v>3</v>
      </c>
      <c r="R50" t="b">
        <v>1</v>
      </c>
      <c r="S50" t="s">
        <v>237</v>
      </c>
      <c r="T50">
        <v>0</v>
      </c>
    </row>
    <row r="51" spans="1:20" x14ac:dyDescent="0.25">
      <c r="A51" t="s">
        <v>947</v>
      </c>
      <c r="B51">
        <v>3</v>
      </c>
      <c r="C51" t="s">
        <v>19</v>
      </c>
      <c r="D51">
        <f>D46</f>
        <v>173</v>
      </c>
      <c r="E51">
        <f>E52</f>
        <v>130</v>
      </c>
      <c r="F51">
        <f>D51+4</f>
        <v>177</v>
      </c>
      <c r="G51">
        <f>E51+6</f>
        <v>136</v>
      </c>
      <c r="H51" t="s">
        <v>20</v>
      </c>
      <c r="I51">
        <v>15</v>
      </c>
      <c r="J51">
        <v>1</v>
      </c>
      <c r="K51">
        <v>0</v>
      </c>
      <c r="L51">
        <v>0</v>
      </c>
      <c r="N51" t="s">
        <v>1900</v>
      </c>
      <c r="O51" t="s">
        <v>26</v>
      </c>
      <c r="Q51">
        <v>2</v>
      </c>
      <c r="R51" t="b">
        <v>0</v>
      </c>
      <c r="S51" t="s">
        <v>237</v>
      </c>
      <c r="T51">
        <v>0</v>
      </c>
    </row>
    <row r="52" spans="1:20" x14ac:dyDescent="0.25">
      <c r="A52" t="s">
        <v>946</v>
      </c>
      <c r="B52">
        <v>-999</v>
      </c>
      <c r="C52" t="s">
        <v>19</v>
      </c>
      <c r="D52">
        <f>F51+2</f>
        <v>179</v>
      </c>
      <c r="E52">
        <f>E50</f>
        <v>130</v>
      </c>
      <c r="F52">
        <f>$F$26</f>
        <v>210</v>
      </c>
      <c r="G52">
        <f>G50</f>
        <v>133</v>
      </c>
      <c r="H52" t="s">
        <v>209</v>
      </c>
      <c r="I52">
        <v>8</v>
      </c>
      <c r="J52">
        <v>0</v>
      </c>
      <c r="K52">
        <v>0</v>
      </c>
      <c r="L52">
        <v>0</v>
      </c>
      <c r="N52" t="s">
        <v>1900</v>
      </c>
      <c r="O52" t="s">
        <v>28</v>
      </c>
      <c r="P52" t="s">
        <v>44</v>
      </c>
      <c r="Q52">
        <v>3</v>
      </c>
      <c r="R52" t="b">
        <v>1</v>
      </c>
      <c r="S52" t="s">
        <v>237</v>
      </c>
      <c r="T52">
        <v>0</v>
      </c>
    </row>
    <row r="53" spans="1:20" x14ac:dyDescent="0.25">
      <c r="A53" t="str">
        <f>_xlfn.CONCAT("policy_urban_text",MID(A52,LEN("policy_urban_text")+1,1),"_middle")</f>
        <v>policy_urban_text4_middle</v>
      </c>
      <c r="B53">
        <v>3</v>
      </c>
      <c r="C53" t="s">
        <v>19</v>
      </c>
      <c r="D53">
        <f>$D$31</f>
        <v>179</v>
      </c>
      <c r="E53">
        <f>E52</f>
        <v>130</v>
      </c>
      <c r="F53">
        <f>$F$31</f>
        <v>195</v>
      </c>
      <c r="G53">
        <f>G52</f>
        <v>133</v>
      </c>
      <c r="H53" t="s">
        <v>209</v>
      </c>
      <c r="I53">
        <v>8</v>
      </c>
      <c r="J53">
        <v>0</v>
      </c>
      <c r="K53">
        <v>0</v>
      </c>
      <c r="L53">
        <v>0</v>
      </c>
      <c r="N53" t="s">
        <v>1900</v>
      </c>
      <c r="O53" t="s">
        <v>28</v>
      </c>
      <c r="P53" s="5"/>
      <c r="Q53">
        <v>3</v>
      </c>
      <c r="R53" t="b">
        <v>1</v>
      </c>
      <c r="S53" t="s">
        <v>237</v>
      </c>
      <c r="T53">
        <v>0</v>
      </c>
    </row>
    <row r="54" spans="1:20" x14ac:dyDescent="0.25">
      <c r="A54" t="str">
        <f>_xlfn.CONCAT("policy_urban_text",MID(A53,LEN("policy_urban_text")+1,1),"_upper")</f>
        <v>policy_urban_text4_upper</v>
      </c>
      <c r="B54">
        <v>3</v>
      </c>
      <c r="C54" t="s">
        <v>19</v>
      </c>
      <c r="D54">
        <f>$D$32</f>
        <v>195</v>
      </c>
      <c r="E54">
        <f>E53</f>
        <v>130</v>
      </c>
      <c r="F54">
        <f>$F$32</f>
        <v>210</v>
      </c>
      <c r="G54">
        <f>G53</f>
        <v>133</v>
      </c>
      <c r="H54" t="s">
        <v>209</v>
      </c>
      <c r="I54">
        <v>8</v>
      </c>
      <c r="J54">
        <v>0</v>
      </c>
      <c r="K54">
        <v>0</v>
      </c>
      <c r="L54">
        <v>0</v>
      </c>
      <c r="N54" t="s">
        <v>1900</v>
      </c>
      <c r="O54" t="s">
        <v>28</v>
      </c>
      <c r="P54" s="5"/>
      <c r="Q54">
        <v>3</v>
      </c>
      <c r="R54" t="b">
        <v>1</v>
      </c>
      <c r="S54" t="s">
        <v>237</v>
      </c>
      <c r="T54">
        <v>0</v>
      </c>
    </row>
    <row r="55" spans="1:20" x14ac:dyDescent="0.25">
      <c r="A55" t="s">
        <v>948</v>
      </c>
      <c r="B55">
        <v>3</v>
      </c>
      <c r="C55" t="s">
        <v>19</v>
      </c>
      <c r="D55">
        <f>$D$27</f>
        <v>100</v>
      </c>
      <c r="E55">
        <f>E50+11</f>
        <v>141</v>
      </c>
      <c r="F55">
        <f>F50</f>
        <v>174</v>
      </c>
      <c r="G55">
        <f>E55+3</f>
        <v>144</v>
      </c>
      <c r="H55" t="s">
        <v>209</v>
      </c>
      <c r="I55">
        <v>8</v>
      </c>
      <c r="J55">
        <v>0</v>
      </c>
      <c r="K55">
        <v>0</v>
      </c>
      <c r="L55">
        <v>0</v>
      </c>
      <c r="N55" t="s">
        <v>1900</v>
      </c>
      <c r="O55" t="s">
        <v>26</v>
      </c>
      <c r="P55" t="s">
        <v>226</v>
      </c>
      <c r="Q55">
        <v>3</v>
      </c>
      <c r="R55" t="b">
        <v>1</v>
      </c>
      <c r="S55" t="s">
        <v>237</v>
      </c>
      <c r="T55">
        <v>0</v>
      </c>
    </row>
    <row r="56" spans="1:20" x14ac:dyDescent="0.25">
      <c r="A56" t="s">
        <v>950</v>
      </c>
      <c r="B56">
        <v>3</v>
      </c>
      <c r="C56" t="s">
        <v>19</v>
      </c>
      <c r="D56">
        <f>D51</f>
        <v>173</v>
      </c>
      <c r="E56">
        <f>E57</f>
        <v>141</v>
      </c>
      <c r="F56">
        <f>D56+4</f>
        <v>177</v>
      </c>
      <c r="G56">
        <f>E56+6</f>
        <v>147</v>
      </c>
      <c r="H56" t="s">
        <v>20</v>
      </c>
      <c r="I56">
        <v>15</v>
      </c>
      <c r="J56">
        <v>1</v>
      </c>
      <c r="K56">
        <v>0</v>
      </c>
      <c r="L56">
        <v>0</v>
      </c>
      <c r="N56" t="s">
        <v>1900</v>
      </c>
      <c r="O56" t="s">
        <v>26</v>
      </c>
      <c r="Q56">
        <v>2</v>
      </c>
      <c r="R56" t="b">
        <v>0</v>
      </c>
      <c r="S56" t="s">
        <v>237</v>
      </c>
      <c r="T56">
        <v>0</v>
      </c>
    </row>
    <row r="57" spans="1:20" x14ac:dyDescent="0.25">
      <c r="A57" t="s">
        <v>949</v>
      </c>
      <c r="B57">
        <v>-999</v>
      </c>
      <c r="C57" t="s">
        <v>19</v>
      </c>
      <c r="D57">
        <f>F56+2</f>
        <v>179</v>
      </c>
      <c r="E57">
        <f>E55</f>
        <v>141</v>
      </c>
      <c r="F57">
        <f>$F$26</f>
        <v>210</v>
      </c>
      <c r="G57">
        <f>G55</f>
        <v>144</v>
      </c>
      <c r="H57" t="s">
        <v>209</v>
      </c>
      <c r="I57">
        <v>8</v>
      </c>
      <c r="J57">
        <v>0</v>
      </c>
      <c r="K57">
        <v>0</v>
      </c>
      <c r="L57">
        <v>0</v>
      </c>
      <c r="N57" t="s">
        <v>1900</v>
      </c>
      <c r="O57" t="s">
        <v>28</v>
      </c>
      <c r="P57" t="s">
        <v>215</v>
      </c>
      <c r="Q57">
        <v>3</v>
      </c>
      <c r="R57" t="b">
        <v>1</v>
      </c>
      <c r="S57" t="s">
        <v>237</v>
      </c>
      <c r="T57">
        <v>0</v>
      </c>
    </row>
    <row r="58" spans="1:20" x14ac:dyDescent="0.25">
      <c r="A58" t="str">
        <f>_xlfn.CONCAT("policy_urban_text",MID(A57,LEN("policy_urban_text")+1,1),"_middle")</f>
        <v>policy_urban_text5_middle</v>
      </c>
      <c r="B58">
        <v>3</v>
      </c>
      <c r="C58" t="s">
        <v>19</v>
      </c>
      <c r="D58">
        <f>$D$31</f>
        <v>179</v>
      </c>
      <c r="E58">
        <f>E57</f>
        <v>141</v>
      </c>
      <c r="F58">
        <f>$F$31</f>
        <v>195</v>
      </c>
      <c r="G58">
        <f>G57</f>
        <v>144</v>
      </c>
      <c r="H58" t="s">
        <v>209</v>
      </c>
      <c r="I58">
        <v>8</v>
      </c>
      <c r="J58">
        <v>0</v>
      </c>
      <c r="K58">
        <v>0</v>
      </c>
      <c r="L58">
        <v>0</v>
      </c>
      <c r="N58" t="s">
        <v>1900</v>
      </c>
      <c r="O58" t="s">
        <v>28</v>
      </c>
      <c r="P58" s="5"/>
      <c r="Q58">
        <v>3</v>
      </c>
      <c r="R58" t="b">
        <v>1</v>
      </c>
      <c r="S58" t="s">
        <v>237</v>
      </c>
      <c r="T58">
        <v>0</v>
      </c>
    </row>
    <row r="59" spans="1:20" x14ac:dyDescent="0.25">
      <c r="A59" t="str">
        <f>_xlfn.CONCAT("policy_urban_text",MID(A58,LEN("policy_urban_text")+1,1),"_upper")</f>
        <v>policy_urban_text5_upper</v>
      </c>
      <c r="B59">
        <v>3</v>
      </c>
      <c r="C59" t="s">
        <v>19</v>
      </c>
      <c r="D59">
        <f>$D$32</f>
        <v>195</v>
      </c>
      <c r="E59">
        <f>E58</f>
        <v>141</v>
      </c>
      <c r="F59">
        <f>$F$32</f>
        <v>210</v>
      </c>
      <c r="G59">
        <f>G58</f>
        <v>144</v>
      </c>
      <c r="H59" t="s">
        <v>209</v>
      </c>
      <c r="I59">
        <v>8</v>
      </c>
      <c r="J59">
        <v>0</v>
      </c>
      <c r="K59">
        <v>0</v>
      </c>
      <c r="L59">
        <v>0</v>
      </c>
      <c r="N59" t="s">
        <v>1900</v>
      </c>
      <c r="O59" t="s">
        <v>28</v>
      </c>
      <c r="P59" s="5"/>
      <c r="Q59">
        <v>3</v>
      </c>
      <c r="R59" t="b">
        <v>1</v>
      </c>
      <c r="S59" t="s">
        <v>237</v>
      </c>
      <c r="T59">
        <v>0</v>
      </c>
    </row>
    <row r="60" spans="1:20" x14ac:dyDescent="0.25">
      <c r="A60" t="s">
        <v>951</v>
      </c>
      <c r="B60">
        <v>3</v>
      </c>
      <c r="C60" t="s">
        <v>19</v>
      </c>
      <c r="D60">
        <f>$D$27</f>
        <v>100</v>
      </c>
      <c r="E60">
        <f>E55+11</f>
        <v>152</v>
      </c>
      <c r="F60">
        <f>F55</f>
        <v>174</v>
      </c>
      <c r="G60">
        <f>E60+3</f>
        <v>155</v>
      </c>
      <c r="H60" t="s">
        <v>209</v>
      </c>
      <c r="I60">
        <v>8</v>
      </c>
      <c r="J60">
        <v>0</v>
      </c>
      <c r="K60">
        <v>0</v>
      </c>
      <c r="L60">
        <v>0</v>
      </c>
      <c r="N60" t="s">
        <v>1900</v>
      </c>
      <c r="O60" t="s">
        <v>26</v>
      </c>
      <c r="P60" t="s">
        <v>231</v>
      </c>
      <c r="Q60">
        <v>3</v>
      </c>
      <c r="R60" t="b">
        <v>1</v>
      </c>
      <c r="S60" t="s">
        <v>237</v>
      </c>
      <c r="T60">
        <v>0</v>
      </c>
    </row>
    <row r="61" spans="1:20" x14ac:dyDescent="0.25">
      <c r="A61" t="s">
        <v>953</v>
      </c>
      <c r="B61">
        <v>3</v>
      </c>
      <c r="C61" t="s">
        <v>19</v>
      </c>
      <c r="D61">
        <f>D56</f>
        <v>173</v>
      </c>
      <c r="E61">
        <f>E62</f>
        <v>152</v>
      </c>
      <c r="F61">
        <f>D61+4</f>
        <v>177</v>
      </c>
      <c r="G61">
        <f>E61+6</f>
        <v>158</v>
      </c>
      <c r="H61" t="s">
        <v>20</v>
      </c>
      <c r="I61">
        <v>15</v>
      </c>
      <c r="J61">
        <v>1</v>
      </c>
      <c r="K61">
        <v>0</v>
      </c>
      <c r="L61">
        <v>0</v>
      </c>
      <c r="N61" t="s">
        <v>1900</v>
      </c>
      <c r="O61" t="s">
        <v>26</v>
      </c>
      <c r="Q61">
        <v>2</v>
      </c>
      <c r="R61" t="b">
        <v>0</v>
      </c>
      <c r="S61" t="s">
        <v>237</v>
      </c>
      <c r="T61">
        <v>0</v>
      </c>
    </row>
    <row r="62" spans="1:20" x14ac:dyDescent="0.25">
      <c r="A62" t="s">
        <v>952</v>
      </c>
      <c r="B62">
        <v>-999</v>
      </c>
      <c r="C62" t="s">
        <v>19</v>
      </c>
      <c r="D62">
        <f>F61+2</f>
        <v>179</v>
      </c>
      <c r="E62">
        <f>E60</f>
        <v>152</v>
      </c>
      <c r="F62">
        <f>$F$26</f>
        <v>210</v>
      </c>
      <c r="G62">
        <f>G60</f>
        <v>155</v>
      </c>
      <c r="H62" t="s">
        <v>209</v>
      </c>
      <c r="I62">
        <v>8</v>
      </c>
      <c r="J62">
        <v>0</v>
      </c>
      <c r="K62">
        <v>0</v>
      </c>
      <c r="L62">
        <v>0</v>
      </c>
      <c r="N62" t="s">
        <v>1900</v>
      </c>
      <c r="O62" t="s">
        <v>28</v>
      </c>
      <c r="P62" t="s">
        <v>133</v>
      </c>
      <c r="Q62">
        <v>3</v>
      </c>
      <c r="R62" t="b">
        <v>1</v>
      </c>
      <c r="S62" t="s">
        <v>237</v>
      </c>
      <c r="T62">
        <v>0</v>
      </c>
    </row>
    <row r="63" spans="1:20" x14ac:dyDescent="0.25">
      <c r="A63" t="str">
        <f>_xlfn.CONCAT("policy_urban_text",MID(A62,LEN("policy_urban_text")+1,1),"_middle")</f>
        <v>policy_urban_text6_middle</v>
      </c>
      <c r="B63">
        <v>3</v>
      </c>
      <c r="C63" t="s">
        <v>19</v>
      </c>
      <c r="D63">
        <f>$D$31</f>
        <v>179</v>
      </c>
      <c r="E63">
        <f>E62</f>
        <v>152</v>
      </c>
      <c r="F63">
        <f>$F$31</f>
        <v>195</v>
      </c>
      <c r="G63">
        <f>G62</f>
        <v>155</v>
      </c>
      <c r="H63" t="s">
        <v>209</v>
      </c>
      <c r="I63">
        <v>8</v>
      </c>
      <c r="J63">
        <v>0</v>
      </c>
      <c r="K63">
        <v>0</v>
      </c>
      <c r="L63">
        <v>0</v>
      </c>
      <c r="N63" t="s">
        <v>1900</v>
      </c>
      <c r="O63" t="s">
        <v>28</v>
      </c>
      <c r="P63" s="5"/>
      <c r="Q63">
        <v>3</v>
      </c>
      <c r="R63" t="b">
        <v>1</v>
      </c>
      <c r="S63" t="s">
        <v>237</v>
      </c>
      <c r="T63">
        <v>0</v>
      </c>
    </row>
    <row r="64" spans="1:20" x14ac:dyDescent="0.25">
      <c r="A64" t="str">
        <f>_xlfn.CONCAT("policy_urban_text",MID(A63,LEN("policy_urban_text")+1,1),"_upper")</f>
        <v>policy_urban_text6_upper</v>
      </c>
      <c r="B64">
        <v>3</v>
      </c>
      <c r="C64" t="s">
        <v>19</v>
      </c>
      <c r="D64">
        <f>$D$32</f>
        <v>195</v>
      </c>
      <c r="E64">
        <f>E63</f>
        <v>152</v>
      </c>
      <c r="F64">
        <f>$F$32</f>
        <v>210</v>
      </c>
      <c r="G64">
        <f>G63</f>
        <v>155</v>
      </c>
      <c r="H64" t="s">
        <v>209</v>
      </c>
      <c r="I64">
        <v>8</v>
      </c>
      <c r="J64">
        <v>0</v>
      </c>
      <c r="K64">
        <v>0</v>
      </c>
      <c r="L64">
        <v>0</v>
      </c>
      <c r="N64" t="s">
        <v>1900</v>
      </c>
      <c r="O64" t="s">
        <v>28</v>
      </c>
      <c r="P64" s="5"/>
      <c r="Q64">
        <v>3</v>
      </c>
      <c r="R64" t="b">
        <v>1</v>
      </c>
      <c r="S64" t="s">
        <v>237</v>
      </c>
      <c r="T64">
        <v>0</v>
      </c>
    </row>
    <row r="65" spans="1:20" x14ac:dyDescent="0.25">
      <c r="A65" t="s">
        <v>34</v>
      </c>
      <c r="B65">
        <v>3</v>
      </c>
      <c r="C65" t="s">
        <v>19</v>
      </c>
      <c r="D65">
        <v>7</v>
      </c>
      <c r="E65">
        <v>165</v>
      </c>
      <c r="F65">
        <v>203</v>
      </c>
      <c r="G65">
        <f>E65+3</f>
        <v>168</v>
      </c>
      <c r="H65" t="s">
        <v>209</v>
      </c>
      <c r="I65">
        <v>12</v>
      </c>
      <c r="J65">
        <v>1</v>
      </c>
      <c r="K65">
        <v>0</v>
      </c>
      <c r="L65">
        <v>0</v>
      </c>
      <c r="N65" t="s">
        <v>21</v>
      </c>
      <c r="O65" t="s">
        <v>26</v>
      </c>
      <c r="Q65">
        <v>2</v>
      </c>
      <c r="R65" t="b">
        <v>0</v>
      </c>
      <c r="S65" t="s">
        <v>237</v>
      </c>
      <c r="T65">
        <v>0</v>
      </c>
    </row>
    <row r="66" spans="1:20" x14ac:dyDescent="0.25">
      <c r="A66" t="s">
        <v>51</v>
      </c>
      <c r="B66">
        <v>3</v>
      </c>
      <c r="C66" t="s">
        <v>19</v>
      </c>
      <c r="D66">
        <f>D65</f>
        <v>7</v>
      </c>
      <c r="E66">
        <f>G65+3</f>
        <v>171</v>
      </c>
      <c r="F66">
        <v>203</v>
      </c>
      <c r="G66">
        <f>E66+4</f>
        <v>175</v>
      </c>
      <c r="H66" t="s">
        <v>209</v>
      </c>
      <c r="I66">
        <v>9</v>
      </c>
      <c r="J66">
        <v>0</v>
      </c>
      <c r="K66">
        <v>0</v>
      </c>
      <c r="L66">
        <v>0</v>
      </c>
      <c r="N66" t="s">
        <v>21</v>
      </c>
      <c r="O66" t="s">
        <v>208</v>
      </c>
      <c r="P66" s="1"/>
      <c r="Q66">
        <v>0</v>
      </c>
      <c r="R66" t="b">
        <v>1</v>
      </c>
      <c r="S66" t="s">
        <v>237</v>
      </c>
      <c r="T66">
        <v>0</v>
      </c>
    </row>
    <row r="67" spans="1:20" x14ac:dyDescent="0.25">
      <c r="A67" t="s">
        <v>35</v>
      </c>
      <c r="B67">
        <v>3</v>
      </c>
      <c r="C67" t="s">
        <v>25</v>
      </c>
      <c r="D67">
        <v>5</v>
      </c>
      <c r="E67">
        <f>E69+8</f>
        <v>203</v>
      </c>
      <c r="F67">
        <f>D67+88</f>
        <v>93</v>
      </c>
      <c r="G67">
        <f>E67+80</f>
        <v>283</v>
      </c>
      <c r="I67">
        <v>0</v>
      </c>
      <c r="J67">
        <v>0</v>
      </c>
      <c r="K67">
        <v>0</v>
      </c>
      <c r="L67">
        <v>0</v>
      </c>
      <c r="N67" t="s">
        <v>21</v>
      </c>
      <c r="O67" t="s">
        <v>26</v>
      </c>
      <c r="Q67">
        <v>2</v>
      </c>
      <c r="R67" t="b">
        <v>0</v>
      </c>
      <c r="S67" t="s">
        <v>237</v>
      </c>
      <c r="T67">
        <v>0</v>
      </c>
    </row>
    <row r="68" spans="1:20" x14ac:dyDescent="0.25">
      <c r="A68" t="s">
        <v>581</v>
      </c>
      <c r="B68">
        <v>3</v>
      </c>
      <c r="C68" t="s">
        <v>19</v>
      </c>
      <c r="D68">
        <f>D67</f>
        <v>5</v>
      </c>
      <c r="E68">
        <f>G67</f>
        <v>283</v>
      </c>
      <c r="F68">
        <f>F67</f>
        <v>93</v>
      </c>
      <c r="G68">
        <f>E68+3</f>
        <v>286</v>
      </c>
      <c r="H68" t="s">
        <v>209</v>
      </c>
      <c r="I68">
        <v>8</v>
      </c>
      <c r="J68">
        <v>0</v>
      </c>
      <c r="K68">
        <v>1</v>
      </c>
      <c r="L68">
        <v>0</v>
      </c>
      <c r="N68" t="s">
        <v>21</v>
      </c>
      <c r="O68" t="s">
        <v>208</v>
      </c>
      <c r="Q68">
        <v>3</v>
      </c>
      <c r="R68" t="b">
        <v>1</v>
      </c>
      <c r="S68" t="s">
        <v>237</v>
      </c>
      <c r="T68">
        <v>0</v>
      </c>
    </row>
    <row r="69" spans="1:20" x14ac:dyDescent="0.25">
      <c r="A69" t="s">
        <v>956</v>
      </c>
      <c r="B69">
        <v>3</v>
      </c>
      <c r="C69" t="s">
        <v>27</v>
      </c>
      <c r="D69">
        <v>99</v>
      </c>
      <c r="E69">
        <v>195</v>
      </c>
      <c r="F69">
        <f>D69+111</f>
        <v>210</v>
      </c>
      <c r="G69">
        <v>298</v>
      </c>
      <c r="I69">
        <v>0</v>
      </c>
      <c r="J69">
        <v>1</v>
      </c>
      <c r="K69">
        <v>0</v>
      </c>
      <c r="L69">
        <v>0</v>
      </c>
      <c r="M69" t="s">
        <v>1901</v>
      </c>
      <c r="N69" t="s">
        <v>1901</v>
      </c>
      <c r="O69" t="s">
        <v>26</v>
      </c>
      <c r="Q69">
        <v>1</v>
      </c>
      <c r="R69" t="b">
        <v>0</v>
      </c>
      <c r="S69" t="s">
        <v>237</v>
      </c>
      <c r="T69">
        <v>0</v>
      </c>
    </row>
    <row r="70" spans="1:20" x14ac:dyDescent="0.25">
      <c r="A70" t="s">
        <v>957</v>
      </c>
      <c r="B70">
        <v>3</v>
      </c>
      <c r="C70" t="s">
        <v>19</v>
      </c>
      <c r="D70">
        <f>D69+1</f>
        <v>100</v>
      </c>
      <c r="E70">
        <f>E69+2</f>
        <v>197</v>
      </c>
      <c r="F70">
        <f>F69</f>
        <v>210</v>
      </c>
      <c r="G70">
        <f>E70+3</f>
        <v>200</v>
      </c>
      <c r="H70" t="s">
        <v>209</v>
      </c>
      <c r="I70">
        <v>8</v>
      </c>
      <c r="J70">
        <v>1</v>
      </c>
      <c r="K70">
        <v>0</v>
      </c>
      <c r="L70">
        <v>0</v>
      </c>
      <c r="N70" t="s">
        <v>1901</v>
      </c>
      <c r="O70" t="s">
        <v>26</v>
      </c>
      <c r="Q70">
        <v>3</v>
      </c>
      <c r="R70" t="b">
        <v>0</v>
      </c>
      <c r="S70" t="s">
        <v>237</v>
      </c>
      <c r="T70">
        <v>0</v>
      </c>
    </row>
    <row r="71" spans="1:20" x14ac:dyDescent="0.25">
      <c r="A71" t="s">
        <v>958</v>
      </c>
      <c r="B71">
        <v>3</v>
      </c>
      <c r="C71" t="s">
        <v>19</v>
      </c>
      <c r="D71">
        <f>D69+38</f>
        <v>137</v>
      </c>
      <c r="E71">
        <f>E69+7</f>
        <v>202</v>
      </c>
      <c r="F71">
        <f>D71+18</f>
        <v>155</v>
      </c>
      <c r="G71">
        <f>E71+3</f>
        <v>205</v>
      </c>
      <c r="H71" t="s">
        <v>209</v>
      </c>
      <c r="I71">
        <v>8</v>
      </c>
      <c r="J71">
        <v>0</v>
      </c>
      <c r="K71">
        <v>0</v>
      </c>
      <c r="L71">
        <v>0</v>
      </c>
      <c r="N71" t="s">
        <v>1901</v>
      </c>
      <c r="O71" t="s">
        <v>28</v>
      </c>
      <c r="Q71">
        <v>3</v>
      </c>
      <c r="R71" t="b">
        <v>1</v>
      </c>
      <c r="S71" t="s">
        <v>237</v>
      </c>
      <c r="T71">
        <v>0</v>
      </c>
    </row>
    <row r="72" spans="1:20" x14ac:dyDescent="0.25">
      <c r="A72" t="s">
        <v>959</v>
      </c>
      <c r="B72">
        <v>3</v>
      </c>
      <c r="C72" t="s">
        <v>19</v>
      </c>
      <c r="D72">
        <f>D75</f>
        <v>156</v>
      </c>
      <c r="E72">
        <f>E71</f>
        <v>202</v>
      </c>
      <c r="F72">
        <f>D76-1</f>
        <v>173</v>
      </c>
      <c r="G72">
        <f>E72+3</f>
        <v>205</v>
      </c>
      <c r="H72" t="s">
        <v>209</v>
      </c>
      <c r="I72">
        <v>8</v>
      </c>
      <c r="J72">
        <v>0</v>
      </c>
      <c r="K72">
        <v>0</v>
      </c>
      <c r="L72">
        <v>0</v>
      </c>
      <c r="N72" t="s">
        <v>1901</v>
      </c>
      <c r="O72" t="s">
        <v>28</v>
      </c>
      <c r="Q72">
        <v>3</v>
      </c>
      <c r="R72" t="b">
        <v>1</v>
      </c>
      <c r="S72" t="s">
        <v>237</v>
      </c>
      <c r="T72">
        <v>0</v>
      </c>
    </row>
    <row r="73" spans="1:20" x14ac:dyDescent="0.25">
      <c r="A73" t="s">
        <v>960</v>
      </c>
      <c r="B73">
        <v>3</v>
      </c>
      <c r="C73" t="s">
        <v>19</v>
      </c>
      <c r="D73">
        <f>D76-1</f>
        <v>173</v>
      </c>
      <c r="E73">
        <f t="shared" ref="E73:E77" si="0">E72</f>
        <v>202</v>
      </c>
      <c r="F73">
        <f>D77+1</f>
        <v>193</v>
      </c>
      <c r="G73">
        <f>E73+3</f>
        <v>205</v>
      </c>
      <c r="H73" t="s">
        <v>209</v>
      </c>
      <c r="I73">
        <v>8</v>
      </c>
      <c r="J73">
        <v>0</v>
      </c>
      <c r="K73">
        <v>0</v>
      </c>
      <c r="L73">
        <v>0</v>
      </c>
      <c r="N73" t="s">
        <v>1901</v>
      </c>
      <c r="O73" t="s">
        <v>28</v>
      </c>
      <c r="Q73">
        <v>3</v>
      </c>
      <c r="R73" t="b">
        <v>1</v>
      </c>
      <c r="S73" t="s">
        <v>237</v>
      </c>
      <c r="T73">
        <v>0</v>
      </c>
    </row>
    <row r="74" spans="1:20" x14ac:dyDescent="0.25">
      <c r="A74" t="s">
        <v>961</v>
      </c>
      <c r="B74">
        <v>3</v>
      </c>
      <c r="C74" t="s">
        <v>19</v>
      </c>
      <c r="D74">
        <f>D77</f>
        <v>192</v>
      </c>
      <c r="E74">
        <f t="shared" si="0"/>
        <v>202</v>
      </c>
      <c r="F74">
        <f>D74+18</f>
        <v>210</v>
      </c>
      <c r="G74">
        <f>E74+3</f>
        <v>205</v>
      </c>
      <c r="H74" t="s">
        <v>209</v>
      </c>
      <c r="I74">
        <v>8</v>
      </c>
      <c r="J74">
        <v>0</v>
      </c>
      <c r="K74">
        <v>0</v>
      </c>
      <c r="L74">
        <v>0</v>
      </c>
      <c r="N74" t="s">
        <v>1901</v>
      </c>
      <c r="O74" t="s">
        <v>28</v>
      </c>
      <c r="Q74">
        <v>3</v>
      </c>
      <c r="R74" t="b">
        <v>1</v>
      </c>
      <c r="S74" t="s">
        <v>237</v>
      </c>
      <c r="T74">
        <v>0</v>
      </c>
    </row>
    <row r="75" spans="1:20" x14ac:dyDescent="0.25">
      <c r="A75" t="s">
        <v>53</v>
      </c>
      <c r="B75">
        <v>3</v>
      </c>
      <c r="C75" t="s">
        <v>26</v>
      </c>
      <c r="D75">
        <f>F71+1</f>
        <v>156</v>
      </c>
      <c r="E75">
        <f t="shared" si="0"/>
        <v>202</v>
      </c>
      <c r="F75">
        <f>F71+1</f>
        <v>156</v>
      </c>
      <c r="G75">
        <f>G69</f>
        <v>298</v>
      </c>
      <c r="I75">
        <v>0</v>
      </c>
      <c r="J75">
        <v>0</v>
      </c>
      <c r="K75">
        <v>0</v>
      </c>
      <c r="L75">
        <v>0</v>
      </c>
      <c r="N75" t="s">
        <v>1901</v>
      </c>
      <c r="O75" t="s">
        <v>26</v>
      </c>
      <c r="Q75">
        <v>4</v>
      </c>
      <c r="R75" t="b">
        <v>0</v>
      </c>
      <c r="S75" t="s">
        <v>237</v>
      </c>
      <c r="T75">
        <v>0</v>
      </c>
    </row>
    <row r="76" spans="1:20" x14ac:dyDescent="0.25">
      <c r="A76" t="s">
        <v>54</v>
      </c>
      <c r="B76">
        <v>3</v>
      </c>
      <c r="C76" t="s">
        <v>26</v>
      </c>
      <c r="D76">
        <f>D75+18</f>
        <v>174</v>
      </c>
      <c r="E76">
        <f t="shared" si="0"/>
        <v>202</v>
      </c>
      <c r="F76">
        <f t="shared" ref="F76:F77" si="1">D76</f>
        <v>174</v>
      </c>
      <c r="G76">
        <f>G75</f>
        <v>298</v>
      </c>
      <c r="I76">
        <v>0</v>
      </c>
      <c r="J76">
        <v>0</v>
      </c>
      <c r="K76">
        <v>0</v>
      </c>
      <c r="L76">
        <v>0</v>
      </c>
      <c r="N76" t="s">
        <v>1901</v>
      </c>
      <c r="O76" t="s">
        <v>26</v>
      </c>
      <c r="Q76">
        <v>4</v>
      </c>
      <c r="R76" t="b">
        <v>0</v>
      </c>
      <c r="S76" t="s">
        <v>237</v>
      </c>
      <c r="T76">
        <v>0</v>
      </c>
    </row>
    <row r="77" spans="1:20" x14ac:dyDescent="0.25">
      <c r="A77" t="s">
        <v>55</v>
      </c>
      <c r="B77">
        <v>3</v>
      </c>
      <c r="C77" t="s">
        <v>26</v>
      </c>
      <c r="D77">
        <f>D76+18</f>
        <v>192</v>
      </c>
      <c r="E77">
        <f t="shared" si="0"/>
        <v>202</v>
      </c>
      <c r="F77">
        <f t="shared" si="1"/>
        <v>192</v>
      </c>
      <c r="G77">
        <f>G76</f>
        <v>298</v>
      </c>
      <c r="I77">
        <v>0</v>
      </c>
      <c r="J77">
        <v>0</v>
      </c>
      <c r="K77">
        <v>0</v>
      </c>
      <c r="L77">
        <v>0</v>
      </c>
      <c r="N77" t="s">
        <v>1901</v>
      </c>
      <c r="O77" t="s">
        <v>26</v>
      </c>
      <c r="Q77">
        <v>4</v>
      </c>
      <c r="R77" t="b">
        <v>0</v>
      </c>
      <c r="S77" t="s">
        <v>237</v>
      </c>
      <c r="T77">
        <v>0</v>
      </c>
    </row>
    <row r="78" spans="1:20" x14ac:dyDescent="0.25">
      <c r="A78" t="s">
        <v>64</v>
      </c>
      <c r="B78">
        <v>3</v>
      </c>
      <c r="C78" t="s">
        <v>26</v>
      </c>
      <c r="D78">
        <f>D69</f>
        <v>99</v>
      </c>
      <c r="E78">
        <f>E71+16</f>
        <v>218</v>
      </c>
      <c r="F78">
        <f>F69</f>
        <v>210</v>
      </c>
      <c r="G78">
        <f>E78</f>
        <v>218</v>
      </c>
      <c r="I78">
        <v>0</v>
      </c>
      <c r="J78">
        <v>0</v>
      </c>
      <c r="K78">
        <v>0</v>
      </c>
      <c r="L78">
        <v>0</v>
      </c>
      <c r="N78" t="s">
        <v>1901</v>
      </c>
      <c r="O78" t="s">
        <v>26</v>
      </c>
      <c r="Q78">
        <v>4</v>
      </c>
      <c r="R78" t="b">
        <v>0</v>
      </c>
      <c r="S78" t="s">
        <v>237</v>
      </c>
      <c r="T78">
        <v>0</v>
      </c>
    </row>
    <row r="79" spans="1:20" x14ac:dyDescent="0.25">
      <c r="A79" t="s">
        <v>68</v>
      </c>
      <c r="B79">
        <v>3</v>
      </c>
      <c r="C79" t="s">
        <v>19</v>
      </c>
      <c r="D79">
        <f>D69+1</f>
        <v>100</v>
      </c>
      <c r="E79">
        <f>E78+2</f>
        <v>220</v>
      </c>
      <c r="F79">
        <f>D79+45</f>
        <v>145</v>
      </c>
      <c r="G79">
        <f t="shared" ref="G79:G113" si="2">E79+3</f>
        <v>223</v>
      </c>
      <c r="H79" t="s">
        <v>209</v>
      </c>
      <c r="I79">
        <v>8</v>
      </c>
      <c r="J79">
        <v>0</v>
      </c>
      <c r="K79">
        <v>0</v>
      </c>
      <c r="L79">
        <v>0</v>
      </c>
      <c r="N79" t="s">
        <v>1901</v>
      </c>
      <c r="O79" t="s">
        <v>26</v>
      </c>
      <c r="Q79">
        <v>3</v>
      </c>
      <c r="R79" t="b">
        <v>1</v>
      </c>
      <c r="S79" t="s">
        <v>237</v>
      </c>
      <c r="T79">
        <v>0</v>
      </c>
    </row>
    <row r="80" spans="1:20" x14ac:dyDescent="0.25">
      <c r="A80" t="s">
        <v>69</v>
      </c>
      <c r="B80">
        <v>3</v>
      </c>
      <c r="C80" t="s">
        <v>19</v>
      </c>
      <c r="D80">
        <f>D71+7</f>
        <v>144</v>
      </c>
      <c r="E80">
        <f>E79+1</f>
        <v>221</v>
      </c>
      <c r="F80">
        <f>D80+4</f>
        <v>148</v>
      </c>
      <c r="G80">
        <f t="shared" si="2"/>
        <v>224</v>
      </c>
      <c r="H80" t="s">
        <v>20</v>
      </c>
      <c r="I80">
        <v>15</v>
      </c>
      <c r="J80">
        <v>1</v>
      </c>
      <c r="K80">
        <v>0</v>
      </c>
      <c r="L80">
        <v>0</v>
      </c>
      <c r="N80" t="s">
        <v>1901</v>
      </c>
      <c r="O80" t="s">
        <v>26</v>
      </c>
      <c r="Q80">
        <v>2</v>
      </c>
      <c r="R80" t="b">
        <v>0</v>
      </c>
      <c r="S80" t="s">
        <v>237</v>
      </c>
      <c r="T80">
        <v>0</v>
      </c>
    </row>
    <row r="81" spans="1:20" x14ac:dyDescent="0.25">
      <c r="A81" t="s">
        <v>70</v>
      </c>
      <c r="B81">
        <v>3</v>
      </c>
      <c r="C81" t="s">
        <v>19</v>
      </c>
      <c r="D81">
        <f>D80+18</f>
        <v>162</v>
      </c>
      <c r="E81">
        <f>E80</f>
        <v>221</v>
      </c>
      <c r="F81">
        <f>D81+4</f>
        <v>166</v>
      </c>
      <c r="G81">
        <f t="shared" si="2"/>
        <v>224</v>
      </c>
      <c r="H81" t="s">
        <v>20</v>
      </c>
      <c r="I81">
        <v>15</v>
      </c>
      <c r="J81">
        <v>1</v>
      </c>
      <c r="K81">
        <v>0</v>
      </c>
      <c r="L81">
        <v>0</v>
      </c>
      <c r="N81" t="s">
        <v>1901</v>
      </c>
      <c r="O81" t="s">
        <v>26</v>
      </c>
      <c r="Q81">
        <v>2</v>
      </c>
      <c r="R81" t="b">
        <v>0</v>
      </c>
      <c r="S81" t="s">
        <v>237</v>
      </c>
      <c r="T81">
        <v>0</v>
      </c>
    </row>
    <row r="82" spans="1:20" x14ac:dyDescent="0.25">
      <c r="A82" t="s">
        <v>71</v>
      </c>
      <c r="B82">
        <v>3</v>
      </c>
      <c r="C82" t="s">
        <v>19</v>
      </c>
      <c r="D82">
        <f>D81+18</f>
        <v>180</v>
      </c>
      <c r="E82">
        <f>E81</f>
        <v>221</v>
      </c>
      <c r="F82">
        <f>D82+4</f>
        <v>184</v>
      </c>
      <c r="G82">
        <f t="shared" si="2"/>
        <v>224</v>
      </c>
      <c r="H82" t="s">
        <v>20</v>
      </c>
      <c r="I82">
        <v>15</v>
      </c>
      <c r="J82">
        <v>1</v>
      </c>
      <c r="K82">
        <v>0</v>
      </c>
      <c r="L82">
        <v>0</v>
      </c>
      <c r="N82" t="s">
        <v>1901</v>
      </c>
      <c r="O82" t="s">
        <v>26</v>
      </c>
      <c r="Q82">
        <v>2</v>
      </c>
      <c r="R82" t="b">
        <v>0</v>
      </c>
      <c r="S82" t="s">
        <v>237</v>
      </c>
      <c r="T82">
        <v>0</v>
      </c>
    </row>
    <row r="83" spans="1:20" x14ac:dyDescent="0.25">
      <c r="A83" t="s">
        <v>72</v>
      </c>
      <c r="B83">
        <v>3</v>
      </c>
      <c r="C83" t="s">
        <v>19</v>
      </c>
      <c r="D83">
        <f>D82+18</f>
        <v>198</v>
      </c>
      <c r="E83">
        <f>E82</f>
        <v>221</v>
      </c>
      <c r="F83">
        <f>D83+4</f>
        <v>202</v>
      </c>
      <c r="G83">
        <f t="shared" si="2"/>
        <v>224</v>
      </c>
      <c r="H83" t="s">
        <v>20</v>
      </c>
      <c r="I83">
        <v>15</v>
      </c>
      <c r="J83">
        <v>1</v>
      </c>
      <c r="K83">
        <v>0</v>
      </c>
      <c r="L83">
        <v>0</v>
      </c>
      <c r="N83" t="s">
        <v>1901</v>
      </c>
      <c r="O83" t="s">
        <v>26</v>
      </c>
      <c r="Q83">
        <v>2</v>
      </c>
      <c r="R83" t="b">
        <v>0</v>
      </c>
      <c r="S83" t="s">
        <v>237</v>
      </c>
      <c r="T83">
        <v>0</v>
      </c>
    </row>
    <row r="84" spans="1:20" x14ac:dyDescent="0.25">
      <c r="A84" t="s">
        <v>73</v>
      </c>
      <c r="B84">
        <v>3</v>
      </c>
      <c r="C84" t="s">
        <v>19</v>
      </c>
      <c r="D84">
        <f t="shared" ref="D84:D113" si="3">D79</f>
        <v>100</v>
      </c>
      <c r="E84">
        <f>E79+11</f>
        <v>231</v>
      </c>
      <c r="F84">
        <f>F79</f>
        <v>145</v>
      </c>
      <c r="G84">
        <f t="shared" si="2"/>
        <v>234</v>
      </c>
      <c r="H84" t="s">
        <v>209</v>
      </c>
      <c r="I84">
        <v>8</v>
      </c>
      <c r="J84">
        <v>0</v>
      </c>
      <c r="K84">
        <v>0</v>
      </c>
      <c r="L84">
        <v>0</v>
      </c>
      <c r="N84" t="s">
        <v>1901</v>
      </c>
      <c r="O84" t="s">
        <v>26</v>
      </c>
      <c r="Q84">
        <v>3</v>
      </c>
      <c r="R84" t="b">
        <v>1</v>
      </c>
      <c r="S84" t="s">
        <v>237</v>
      </c>
      <c r="T84">
        <v>0</v>
      </c>
    </row>
    <row r="85" spans="1:20" x14ac:dyDescent="0.25">
      <c r="A85" t="s">
        <v>74</v>
      </c>
      <c r="B85">
        <v>3</v>
      </c>
      <c r="C85" t="s">
        <v>19</v>
      </c>
      <c r="D85">
        <f t="shared" si="3"/>
        <v>144</v>
      </c>
      <c r="E85">
        <f>E84+1</f>
        <v>232</v>
      </c>
      <c r="F85">
        <f>D85+4</f>
        <v>148</v>
      </c>
      <c r="G85">
        <f t="shared" si="2"/>
        <v>235</v>
      </c>
      <c r="H85" t="s">
        <v>20</v>
      </c>
      <c r="I85">
        <v>15</v>
      </c>
      <c r="J85">
        <v>1</v>
      </c>
      <c r="K85">
        <v>0</v>
      </c>
      <c r="L85">
        <v>0</v>
      </c>
      <c r="N85" t="s">
        <v>1901</v>
      </c>
      <c r="O85" t="s">
        <v>26</v>
      </c>
      <c r="Q85">
        <v>2</v>
      </c>
      <c r="R85" t="b">
        <v>0</v>
      </c>
      <c r="S85" t="s">
        <v>237</v>
      </c>
      <c r="T85">
        <v>0</v>
      </c>
    </row>
    <row r="86" spans="1:20" x14ac:dyDescent="0.25">
      <c r="A86" t="s">
        <v>75</v>
      </c>
      <c r="B86">
        <v>3</v>
      </c>
      <c r="C86" t="s">
        <v>19</v>
      </c>
      <c r="D86">
        <f t="shared" si="3"/>
        <v>162</v>
      </c>
      <c r="E86">
        <f>E85</f>
        <v>232</v>
      </c>
      <c r="F86">
        <f>D86+4</f>
        <v>166</v>
      </c>
      <c r="G86">
        <f t="shared" si="2"/>
        <v>235</v>
      </c>
      <c r="H86" t="s">
        <v>20</v>
      </c>
      <c r="I86">
        <v>15</v>
      </c>
      <c r="J86">
        <v>1</v>
      </c>
      <c r="K86">
        <v>0</v>
      </c>
      <c r="L86">
        <v>0</v>
      </c>
      <c r="N86" t="s">
        <v>1901</v>
      </c>
      <c r="O86" t="s">
        <v>26</v>
      </c>
      <c r="Q86">
        <v>2</v>
      </c>
      <c r="R86" t="b">
        <v>0</v>
      </c>
      <c r="S86" t="s">
        <v>237</v>
      </c>
      <c r="T86">
        <v>0</v>
      </c>
    </row>
    <row r="87" spans="1:20" x14ac:dyDescent="0.25">
      <c r="A87" t="s">
        <v>76</v>
      </c>
      <c r="B87">
        <v>3</v>
      </c>
      <c r="C87" t="s">
        <v>19</v>
      </c>
      <c r="D87">
        <f t="shared" si="3"/>
        <v>180</v>
      </c>
      <c r="E87">
        <f>E86</f>
        <v>232</v>
      </c>
      <c r="F87">
        <f>D87+4</f>
        <v>184</v>
      </c>
      <c r="G87">
        <f t="shared" si="2"/>
        <v>235</v>
      </c>
      <c r="H87" t="s">
        <v>20</v>
      </c>
      <c r="I87">
        <v>15</v>
      </c>
      <c r="J87">
        <v>1</v>
      </c>
      <c r="K87">
        <v>0</v>
      </c>
      <c r="L87">
        <v>0</v>
      </c>
      <c r="N87" t="s">
        <v>1901</v>
      </c>
      <c r="O87" t="s">
        <v>26</v>
      </c>
      <c r="Q87">
        <v>2</v>
      </c>
      <c r="R87" t="b">
        <v>0</v>
      </c>
      <c r="S87" t="s">
        <v>237</v>
      </c>
      <c r="T87">
        <v>0</v>
      </c>
    </row>
    <row r="88" spans="1:20" x14ac:dyDescent="0.25">
      <c r="A88" t="s">
        <v>77</v>
      </c>
      <c r="B88">
        <v>3</v>
      </c>
      <c r="C88" t="s">
        <v>19</v>
      </c>
      <c r="D88">
        <f t="shared" si="3"/>
        <v>198</v>
      </c>
      <c r="E88">
        <f>E87</f>
        <v>232</v>
      </c>
      <c r="F88">
        <f>D88+4</f>
        <v>202</v>
      </c>
      <c r="G88">
        <f t="shared" si="2"/>
        <v>235</v>
      </c>
      <c r="H88" t="s">
        <v>20</v>
      </c>
      <c r="I88">
        <v>15</v>
      </c>
      <c r="J88">
        <v>1</v>
      </c>
      <c r="K88">
        <v>0</v>
      </c>
      <c r="L88">
        <v>0</v>
      </c>
      <c r="N88" t="s">
        <v>1901</v>
      </c>
      <c r="O88" t="s">
        <v>26</v>
      </c>
      <c r="Q88">
        <v>2</v>
      </c>
      <c r="R88" t="b">
        <v>0</v>
      </c>
      <c r="S88" t="s">
        <v>237</v>
      </c>
      <c r="T88">
        <v>0</v>
      </c>
    </row>
    <row r="89" spans="1:20" x14ac:dyDescent="0.25">
      <c r="A89" t="s">
        <v>78</v>
      </c>
      <c r="B89">
        <v>3</v>
      </c>
      <c r="C89" t="s">
        <v>19</v>
      </c>
      <c r="D89">
        <f t="shared" si="3"/>
        <v>100</v>
      </c>
      <c r="E89">
        <f>E84+11</f>
        <v>242</v>
      </c>
      <c r="F89">
        <f>F84</f>
        <v>145</v>
      </c>
      <c r="G89">
        <f t="shared" si="2"/>
        <v>245</v>
      </c>
      <c r="H89" t="s">
        <v>209</v>
      </c>
      <c r="I89">
        <v>8</v>
      </c>
      <c r="J89">
        <v>0</v>
      </c>
      <c r="K89">
        <v>0</v>
      </c>
      <c r="L89">
        <v>0</v>
      </c>
      <c r="N89" t="s">
        <v>1901</v>
      </c>
      <c r="O89" t="s">
        <v>26</v>
      </c>
      <c r="Q89">
        <v>3</v>
      </c>
      <c r="R89" t="b">
        <v>1</v>
      </c>
      <c r="S89" t="s">
        <v>237</v>
      </c>
      <c r="T89">
        <v>0</v>
      </c>
    </row>
    <row r="90" spans="1:20" x14ac:dyDescent="0.25">
      <c r="A90" t="s">
        <v>79</v>
      </c>
      <c r="B90">
        <v>3</v>
      </c>
      <c r="C90" t="s">
        <v>19</v>
      </c>
      <c r="D90">
        <f t="shared" si="3"/>
        <v>144</v>
      </c>
      <c r="E90">
        <f>E89+1</f>
        <v>243</v>
      </c>
      <c r="F90">
        <f>D90+4</f>
        <v>148</v>
      </c>
      <c r="G90">
        <f t="shared" si="2"/>
        <v>246</v>
      </c>
      <c r="H90" t="s">
        <v>20</v>
      </c>
      <c r="I90">
        <v>15</v>
      </c>
      <c r="J90">
        <v>1</v>
      </c>
      <c r="K90">
        <v>0</v>
      </c>
      <c r="L90">
        <v>0</v>
      </c>
      <c r="N90" t="s">
        <v>1901</v>
      </c>
      <c r="O90" t="s">
        <v>26</v>
      </c>
      <c r="Q90">
        <v>2</v>
      </c>
      <c r="R90" t="b">
        <v>0</v>
      </c>
      <c r="S90" t="s">
        <v>237</v>
      </c>
      <c r="T90">
        <v>0</v>
      </c>
    </row>
    <row r="91" spans="1:20" x14ac:dyDescent="0.25">
      <c r="A91" t="s">
        <v>80</v>
      </c>
      <c r="B91">
        <v>3</v>
      </c>
      <c r="C91" t="s">
        <v>19</v>
      </c>
      <c r="D91">
        <f t="shared" si="3"/>
        <v>162</v>
      </c>
      <c r="E91">
        <f>E90</f>
        <v>243</v>
      </c>
      <c r="F91">
        <f>D91+4</f>
        <v>166</v>
      </c>
      <c r="G91">
        <f t="shared" si="2"/>
        <v>246</v>
      </c>
      <c r="H91" t="s">
        <v>20</v>
      </c>
      <c r="I91">
        <v>15</v>
      </c>
      <c r="J91">
        <v>1</v>
      </c>
      <c r="K91">
        <v>0</v>
      </c>
      <c r="L91">
        <v>0</v>
      </c>
      <c r="N91" t="s">
        <v>1901</v>
      </c>
      <c r="O91" t="s">
        <v>26</v>
      </c>
      <c r="Q91">
        <v>2</v>
      </c>
      <c r="R91" t="b">
        <v>0</v>
      </c>
      <c r="S91" t="s">
        <v>237</v>
      </c>
      <c r="T91">
        <v>0</v>
      </c>
    </row>
    <row r="92" spans="1:20" x14ac:dyDescent="0.25">
      <c r="A92" t="s">
        <v>81</v>
      </c>
      <c r="B92">
        <v>3</v>
      </c>
      <c r="C92" t="s">
        <v>19</v>
      </c>
      <c r="D92">
        <f t="shared" si="3"/>
        <v>180</v>
      </c>
      <c r="E92">
        <f>E91</f>
        <v>243</v>
      </c>
      <c r="F92">
        <f>D92+4</f>
        <v>184</v>
      </c>
      <c r="G92">
        <f t="shared" si="2"/>
        <v>246</v>
      </c>
      <c r="H92" t="s">
        <v>20</v>
      </c>
      <c r="I92">
        <v>15</v>
      </c>
      <c r="J92">
        <v>1</v>
      </c>
      <c r="K92">
        <v>0</v>
      </c>
      <c r="L92">
        <v>0</v>
      </c>
      <c r="N92" t="s">
        <v>1901</v>
      </c>
      <c r="O92" t="s">
        <v>26</v>
      </c>
      <c r="Q92">
        <v>2</v>
      </c>
      <c r="R92" t="b">
        <v>0</v>
      </c>
      <c r="S92" t="s">
        <v>237</v>
      </c>
      <c r="T92">
        <v>0</v>
      </c>
    </row>
    <row r="93" spans="1:20" x14ac:dyDescent="0.25">
      <c r="A93" t="s">
        <v>82</v>
      </c>
      <c r="B93">
        <v>3</v>
      </c>
      <c r="C93" t="s">
        <v>19</v>
      </c>
      <c r="D93">
        <f t="shared" si="3"/>
        <v>198</v>
      </c>
      <c r="E93">
        <f>E92</f>
        <v>243</v>
      </c>
      <c r="F93">
        <f>D93+4</f>
        <v>202</v>
      </c>
      <c r="G93">
        <f t="shared" si="2"/>
        <v>246</v>
      </c>
      <c r="H93" t="s">
        <v>20</v>
      </c>
      <c r="I93">
        <v>15</v>
      </c>
      <c r="J93">
        <v>1</v>
      </c>
      <c r="K93">
        <v>0</v>
      </c>
      <c r="L93">
        <v>0</v>
      </c>
      <c r="N93" t="s">
        <v>1901</v>
      </c>
      <c r="O93" t="s">
        <v>26</v>
      </c>
      <c r="Q93">
        <v>2</v>
      </c>
      <c r="R93" t="b">
        <v>0</v>
      </c>
      <c r="S93" t="s">
        <v>237</v>
      </c>
      <c r="T93">
        <v>0</v>
      </c>
    </row>
    <row r="94" spans="1:20" x14ac:dyDescent="0.25">
      <c r="A94" t="s">
        <v>83</v>
      </c>
      <c r="B94">
        <v>3</v>
      </c>
      <c r="C94" t="s">
        <v>19</v>
      </c>
      <c r="D94">
        <f t="shared" si="3"/>
        <v>100</v>
      </c>
      <c r="E94">
        <f>E89+11</f>
        <v>253</v>
      </c>
      <c r="F94">
        <f>F89</f>
        <v>145</v>
      </c>
      <c r="G94">
        <f t="shared" si="2"/>
        <v>256</v>
      </c>
      <c r="H94" t="s">
        <v>209</v>
      </c>
      <c r="I94">
        <v>8</v>
      </c>
      <c r="J94">
        <v>0</v>
      </c>
      <c r="K94">
        <v>0</v>
      </c>
      <c r="L94">
        <v>0</v>
      </c>
      <c r="N94" t="s">
        <v>1901</v>
      </c>
      <c r="O94" t="s">
        <v>26</v>
      </c>
      <c r="Q94">
        <v>3</v>
      </c>
      <c r="R94" t="b">
        <v>1</v>
      </c>
      <c r="S94" t="s">
        <v>237</v>
      </c>
      <c r="T94">
        <v>0</v>
      </c>
    </row>
    <row r="95" spans="1:20" x14ac:dyDescent="0.25">
      <c r="A95" t="s">
        <v>84</v>
      </c>
      <c r="B95">
        <v>3</v>
      </c>
      <c r="C95" t="s">
        <v>19</v>
      </c>
      <c r="D95">
        <f t="shared" si="3"/>
        <v>144</v>
      </c>
      <c r="E95">
        <f>E94+1</f>
        <v>254</v>
      </c>
      <c r="F95">
        <f>D95+4</f>
        <v>148</v>
      </c>
      <c r="G95">
        <f t="shared" si="2"/>
        <v>257</v>
      </c>
      <c r="H95" t="s">
        <v>20</v>
      </c>
      <c r="I95">
        <v>15</v>
      </c>
      <c r="J95">
        <v>1</v>
      </c>
      <c r="K95">
        <v>0</v>
      </c>
      <c r="L95">
        <v>0</v>
      </c>
      <c r="N95" t="s">
        <v>1901</v>
      </c>
      <c r="O95" t="s">
        <v>26</v>
      </c>
      <c r="Q95">
        <v>2</v>
      </c>
      <c r="R95" t="b">
        <v>0</v>
      </c>
      <c r="S95" t="s">
        <v>237</v>
      </c>
      <c r="T95">
        <v>0</v>
      </c>
    </row>
    <row r="96" spans="1:20" x14ac:dyDescent="0.25">
      <c r="A96" t="s">
        <v>85</v>
      </c>
      <c r="B96">
        <v>3</v>
      </c>
      <c r="C96" t="s">
        <v>19</v>
      </c>
      <c r="D96">
        <f t="shared" si="3"/>
        <v>162</v>
      </c>
      <c r="E96">
        <f>E95</f>
        <v>254</v>
      </c>
      <c r="F96">
        <f>D96+4</f>
        <v>166</v>
      </c>
      <c r="G96">
        <f t="shared" si="2"/>
        <v>257</v>
      </c>
      <c r="H96" t="s">
        <v>20</v>
      </c>
      <c r="I96">
        <v>15</v>
      </c>
      <c r="J96">
        <v>1</v>
      </c>
      <c r="K96">
        <v>0</v>
      </c>
      <c r="L96">
        <v>0</v>
      </c>
      <c r="N96" t="s">
        <v>1901</v>
      </c>
      <c r="O96" t="s">
        <v>26</v>
      </c>
      <c r="Q96">
        <v>2</v>
      </c>
      <c r="R96" t="b">
        <v>0</v>
      </c>
      <c r="S96" t="s">
        <v>237</v>
      </c>
      <c r="T96">
        <v>0</v>
      </c>
    </row>
    <row r="97" spans="1:20" x14ac:dyDescent="0.25">
      <c r="A97" t="s">
        <v>86</v>
      </c>
      <c r="B97">
        <v>3</v>
      </c>
      <c r="C97" t="s">
        <v>19</v>
      </c>
      <c r="D97">
        <f t="shared" si="3"/>
        <v>180</v>
      </c>
      <c r="E97">
        <f>E96</f>
        <v>254</v>
      </c>
      <c r="F97">
        <f>D97+4</f>
        <v>184</v>
      </c>
      <c r="G97">
        <f t="shared" si="2"/>
        <v>257</v>
      </c>
      <c r="H97" t="s">
        <v>20</v>
      </c>
      <c r="I97">
        <v>15</v>
      </c>
      <c r="J97">
        <v>1</v>
      </c>
      <c r="K97">
        <v>0</v>
      </c>
      <c r="L97">
        <v>0</v>
      </c>
      <c r="N97" t="s">
        <v>1901</v>
      </c>
      <c r="O97" t="s">
        <v>26</v>
      </c>
      <c r="Q97">
        <v>2</v>
      </c>
      <c r="R97" t="b">
        <v>0</v>
      </c>
      <c r="S97" t="s">
        <v>237</v>
      </c>
      <c r="T97">
        <v>0</v>
      </c>
    </row>
    <row r="98" spans="1:20" x14ac:dyDescent="0.25">
      <c r="A98" t="s">
        <v>87</v>
      </c>
      <c r="B98">
        <v>3</v>
      </c>
      <c r="C98" t="s">
        <v>19</v>
      </c>
      <c r="D98">
        <f t="shared" si="3"/>
        <v>198</v>
      </c>
      <c r="E98">
        <f>E97</f>
        <v>254</v>
      </c>
      <c r="F98">
        <f>D98+4</f>
        <v>202</v>
      </c>
      <c r="G98">
        <f t="shared" si="2"/>
        <v>257</v>
      </c>
      <c r="H98" t="s">
        <v>20</v>
      </c>
      <c r="I98">
        <v>15</v>
      </c>
      <c r="J98">
        <v>1</v>
      </c>
      <c r="K98">
        <v>0</v>
      </c>
      <c r="L98">
        <v>0</v>
      </c>
      <c r="N98" t="s">
        <v>1901</v>
      </c>
      <c r="O98" t="s">
        <v>26</v>
      </c>
      <c r="Q98">
        <v>2</v>
      </c>
      <c r="R98" t="b">
        <v>0</v>
      </c>
      <c r="S98" t="s">
        <v>237</v>
      </c>
      <c r="T98">
        <v>0</v>
      </c>
    </row>
    <row r="99" spans="1:20" x14ac:dyDescent="0.25">
      <c r="A99" t="s">
        <v>88</v>
      </c>
      <c r="B99">
        <v>3</v>
      </c>
      <c r="C99" t="s">
        <v>19</v>
      </c>
      <c r="D99">
        <f t="shared" si="3"/>
        <v>100</v>
      </c>
      <c r="E99">
        <f>E94+11</f>
        <v>264</v>
      </c>
      <c r="F99">
        <f>F94</f>
        <v>145</v>
      </c>
      <c r="G99">
        <f t="shared" si="2"/>
        <v>267</v>
      </c>
      <c r="H99" t="s">
        <v>209</v>
      </c>
      <c r="I99">
        <v>8</v>
      </c>
      <c r="J99">
        <v>0</v>
      </c>
      <c r="K99">
        <v>0</v>
      </c>
      <c r="L99">
        <v>0</v>
      </c>
      <c r="N99" t="s">
        <v>1901</v>
      </c>
      <c r="O99" t="s">
        <v>26</v>
      </c>
      <c r="Q99">
        <v>3</v>
      </c>
      <c r="R99" t="b">
        <v>1</v>
      </c>
      <c r="S99" t="s">
        <v>237</v>
      </c>
      <c r="T99">
        <v>0</v>
      </c>
    </row>
    <row r="100" spans="1:20" x14ac:dyDescent="0.25">
      <c r="A100" t="s">
        <v>89</v>
      </c>
      <c r="B100">
        <v>3</v>
      </c>
      <c r="C100" t="s">
        <v>19</v>
      </c>
      <c r="D100">
        <f t="shared" si="3"/>
        <v>144</v>
      </c>
      <c r="E100">
        <f>E99+1</f>
        <v>265</v>
      </c>
      <c r="F100">
        <f>D100+4</f>
        <v>148</v>
      </c>
      <c r="G100">
        <f t="shared" si="2"/>
        <v>268</v>
      </c>
      <c r="H100" t="s">
        <v>20</v>
      </c>
      <c r="I100">
        <v>15</v>
      </c>
      <c r="J100">
        <v>1</v>
      </c>
      <c r="K100">
        <v>0</v>
      </c>
      <c r="L100">
        <v>0</v>
      </c>
      <c r="N100" t="s">
        <v>1901</v>
      </c>
      <c r="O100" t="s">
        <v>26</v>
      </c>
      <c r="Q100">
        <v>2</v>
      </c>
      <c r="R100" t="b">
        <v>0</v>
      </c>
      <c r="S100" t="s">
        <v>237</v>
      </c>
      <c r="T100">
        <v>0</v>
      </c>
    </row>
    <row r="101" spans="1:20" x14ac:dyDescent="0.25">
      <c r="A101" t="s">
        <v>90</v>
      </c>
      <c r="B101">
        <v>3</v>
      </c>
      <c r="C101" t="s">
        <v>19</v>
      </c>
      <c r="D101">
        <f t="shared" si="3"/>
        <v>162</v>
      </c>
      <c r="E101">
        <f>E100</f>
        <v>265</v>
      </c>
      <c r="F101">
        <f>D101+4</f>
        <v>166</v>
      </c>
      <c r="G101">
        <f t="shared" si="2"/>
        <v>268</v>
      </c>
      <c r="H101" t="s">
        <v>20</v>
      </c>
      <c r="I101">
        <v>15</v>
      </c>
      <c r="J101">
        <v>1</v>
      </c>
      <c r="K101">
        <v>0</v>
      </c>
      <c r="L101">
        <v>0</v>
      </c>
      <c r="N101" t="s">
        <v>1901</v>
      </c>
      <c r="O101" t="s">
        <v>26</v>
      </c>
      <c r="Q101">
        <v>2</v>
      </c>
      <c r="R101" t="b">
        <v>0</v>
      </c>
      <c r="S101" t="s">
        <v>237</v>
      </c>
      <c r="T101">
        <v>0</v>
      </c>
    </row>
    <row r="102" spans="1:20" x14ac:dyDescent="0.25">
      <c r="A102" t="s">
        <v>91</v>
      </c>
      <c r="B102">
        <v>3</v>
      </c>
      <c r="C102" t="s">
        <v>19</v>
      </c>
      <c r="D102">
        <f t="shared" si="3"/>
        <v>180</v>
      </c>
      <c r="E102">
        <f>E101</f>
        <v>265</v>
      </c>
      <c r="F102">
        <f>D102+4</f>
        <v>184</v>
      </c>
      <c r="G102">
        <f t="shared" si="2"/>
        <v>268</v>
      </c>
      <c r="H102" t="s">
        <v>20</v>
      </c>
      <c r="I102">
        <v>15</v>
      </c>
      <c r="J102">
        <v>1</v>
      </c>
      <c r="K102">
        <v>0</v>
      </c>
      <c r="L102">
        <v>0</v>
      </c>
      <c r="N102" t="s">
        <v>1901</v>
      </c>
      <c r="O102" t="s">
        <v>26</v>
      </c>
      <c r="Q102">
        <v>2</v>
      </c>
      <c r="R102" t="b">
        <v>0</v>
      </c>
      <c r="S102" t="s">
        <v>237</v>
      </c>
      <c r="T102">
        <v>0</v>
      </c>
    </row>
    <row r="103" spans="1:20" x14ac:dyDescent="0.25">
      <c r="A103" t="s">
        <v>92</v>
      </c>
      <c r="B103">
        <v>3</v>
      </c>
      <c r="C103" t="s">
        <v>19</v>
      </c>
      <c r="D103">
        <f t="shared" si="3"/>
        <v>198</v>
      </c>
      <c r="E103">
        <f>E102</f>
        <v>265</v>
      </c>
      <c r="F103">
        <f>D103+4</f>
        <v>202</v>
      </c>
      <c r="G103">
        <f t="shared" si="2"/>
        <v>268</v>
      </c>
      <c r="H103" t="s">
        <v>20</v>
      </c>
      <c r="I103">
        <v>15</v>
      </c>
      <c r="J103">
        <v>1</v>
      </c>
      <c r="K103">
        <v>0</v>
      </c>
      <c r="L103">
        <v>0</v>
      </c>
      <c r="N103" t="s">
        <v>1901</v>
      </c>
      <c r="O103" t="s">
        <v>26</v>
      </c>
      <c r="Q103">
        <v>2</v>
      </c>
      <c r="R103" t="b">
        <v>0</v>
      </c>
      <c r="S103" t="s">
        <v>237</v>
      </c>
      <c r="T103">
        <v>0</v>
      </c>
    </row>
    <row r="104" spans="1:20" x14ac:dyDescent="0.25">
      <c r="A104" t="s">
        <v>93</v>
      </c>
      <c r="B104">
        <v>3</v>
      </c>
      <c r="C104" t="s">
        <v>19</v>
      </c>
      <c r="D104">
        <f t="shared" si="3"/>
        <v>100</v>
      </c>
      <c r="E104">
        <f>E99+11</f>
        <v>275</v>
      </c>
      <c r="F104">
        <f>F99</f>
        <v>145</v>
      </c>
      <c r="G104">
        <f t="shared" si="2"/>
        <v>278</v>
      </c>
      <c r="H104" t="s">
        <v>209</v>
      </c>
      <c r="I104">
        <v>8</v>
      </c>
      <c r="J104">
        <v>0</v>
      </c>
      <c r="K104">
        <v>0</v>
      </c>
      <c r="L104">
        <v>0</v>
      </c>
      <c r="N104" t="s">
        <v>1901</v>
      </c>
      <c r="O104" t="s">
        <v>26</v>
      </c>
      <c r="Q104">
        <v>3</v>
      </c>
      <c r="R104" t="b">
        <v>1</v>
      </c>
      <c r="S104" t="s">
        <v>237</v>
      </c>
      <c r="T104">
        <v>0</v>
      </c>
    </row>
    <row r="105" spans="1:20" x14ac:dyDescent="0.25">
      <c r="A105" t="s">
        <v>94</v>
      </c>
      <c r="B105">
        <v>3</v>
      </c>
      <c r="C105" t="s">
        <v>19</v>
      </c>
      <c r="D105">
        <f t="shared" si="3"/>
        <v>144</v>
      </c>
      <c r="E105">
        <f>E104+1</f>
        <v>276</v>
      </c>
      <c r="F105">
        <f>D105+4</f>
        <v>148</v>
      </c>
      <c r="G105">
        <f t="shared" si="2"/>
        <v>279</v>
      </c>
      <c r="H105" t="s">
        <v>20</v>
      </c>
      <c r="I105">
        <v>15</v>
      </c>
      <c r="J105">
        <v>1</v>
      </c>
      <c r="K105">
        <v>0</v>
      </c>
      <c r="L105">
        <v>0</v>
      </c>
      <c r="N105" t="s">
        <v>1901</v>
      </c>
      <c r="O105" t="s">
        <v>26</v>
      </c>
      <c r="Q105">
        <v>2</v>
      </c>
      <c r="R105" t="b">
        <v>0</v>
      </c>
      <c r="S105" t="s">
        <v>237</v>
      </c>
      <c r="T105">
        <v>0</v>
      </c>
    </row>
    <row r="106" spans="1:20" x14ac:dyDescent="0.25">
      <c r="A106" t="s">
        <v>95</v>
      </c>
      <c r="B106">
        <v>3</v>
      </c>
      <c r="C106" t="s">
        <v>19</v>
      </c>
      <c r="D106">
        <f t="shared" si="3"/>
        <v>162</v>
      </c>
      <c r="E106">
        <f>E105</f>
        <v>276</v>
      </c>
      <c r="F106">
        <f>D106+4</f>
        <v>166</v>
      </c>
      <c r="G106">
        <f t="shared" si="2"/>
        <v>279</v>
      </c>
      <c r="H106" t="s">
        <v>20</v>
      </c>
      <c r="I106">
        <v>15</v>
      </c>
      <c r="J106">
        <v>1</v>
      </c>
      <c r="K106">
        <v>0</v>
      </c>
      <c r="L106">
        <v>0</v>
      </c>
      <c r="N106" t="s">
        <v>1901</v>
      </c>
      <c r="O106" t="s">
        <v>26</v>
      </c>
      <c r="Q106">
        <v>2</v>
      </c>
      <c r="R106" t="b">
        <v>0</v>
      </c>
      <c r="S106" t="s">
        <v>237</v>
      </c>
      <c r="T106">
        <v>0</v>
      </c>
    </row>
    <row r="107" spans="1:20" x14ac:dyDescent="0.25">
      <c r="A107" t="s">
        <v>96</v>
      </c>
      <c r="B107">
        <v>3</v>
      </c>
      <c r="C107" t="s">
        <v>19</v>
      </c>
      <c r="D107">
        <f t="shared" si="3"/>
        <v>180</v>
      </c>
      <c r="E107">
        <f>E106</f>
        <v>276</v>
      </c>
      <c r="F107">
        <f>D107+4</f>
        <v>184</v>
      </c>
      <c r="G107">
        <f t="shared" si="2"/>
        <v>279</v>
      </c>
      <c r="H107" t="s">
        <v>20</v>
      </c>
      <c r="I107">
        <v>15</v>
      </c>
      <c r="J107">
        <v>1</v>
      </c>
      <c r="K107">
        <v>0</v>
      </c>
      <c r="L107">
        <v>0</v>
      </c>
      <c r="N107" t="s">
        <v>1901</v>
      </c>
      <c r="O107" t="s">
        <v>26</v>
      </c>
      <c r="Q107">
        <v>2</v>
      </c>
      <c r="R107" t="b">
        <v>0</v>
      </c>
      <c r="S107" t="s">
        <v>237</v>
      </c>
      <c r="T107">
        <v>0</v>
      </c>
    </row>
    <row r="108" spans="1:20" x14ac:dyDescent="0.25">
      <c r="A108" t="s">
        <v>97</v>
      </c>
      <c r="B108">
        <v>3</v>
      </c>
      <c r="C108" t="s">
        <v>19</v>
      </c>
      <c r="D108">
        <f t="shared" si="3"/>
        <v>198</v>
      </c>
      <c r="E108">
        <f>E107</f>
        <v>276</v>
      </c>
      <c r="F108">
        <f>D108+4</f>
        <v>202</v>
      </c>
      <c r="G108">
        <f t="shared" si="2"/>
        <v>279</v>
      </c>
      <c r="H108" t="s">
        <v>20</v>
      </c>
      <c r="I108">
        <v>15</v>
      </c>
      <c r="J108">
        <v>1</v>
      </c>
      <c r="K108">
        <v>0</v>
      </c>
      <c r="L108">
        <v>0</v>
      </c>
      <c r="N108" t="s">
        <v>1901</v>
      </c>
      <c r="O108" t="s">
        <v>26</v>
      </c>
      <c r="Q108">
        <v>2</v>
      </c>
      <c r="R108" t="b">
        <v>0</v>
      </c>
      <c r="S108" t="s">
        <v>237</v>
      </c>
      <c r="T108">
        <v>0</v>
      </c>
    </row>
    <row r="109" spans="1:20" x14ac:dyDescent="0.25">
      <c r="A109" t="s">
        <v>98</v>
      </c>
      <c r="B109">
        <v>3</v>
      </c>
      <c r="C109" t="s">
        <v>19</v>
      </c>
      <c r="D109">
        <f t="shared" si="3"/>
        <v>100</v>
      </c>
      <c r="E109">
        <f>E104+11</f>
        <v>286</v>
      </c>
      <c r="F109">
        <f>F104</f>
        <v>145</v>
      </c>
      <c r="G109">
        <f t="shared" si="2"/>
        <v>289</v>
      </c>
      <c r="H109" t="s">
        <v>209</v>
      </c>
      <c r="I109">
        <v>8</v>
      </c>
      <c r="J109">
        <v>0</v>
      </c>
      <c r="K109">
        <v>0</v>
      </c>
      <c r="L109">
        <v>0</v>
      </c>
      <c r="N109" t="s">
        <v>1901</v>
      </c>
      <c r="O109" t="s">
        <v>26</v>
      </c>
      <c r="Q109">
        <v>3</v>
      </c>
      <c r="R109" t="b">
        <v>1</v>
      </c>
      <c r="S109" t="s">
        <v>237</v>
      </c>
      <c r="T109">
        <v>0</v>
      </c>
    </row>
    <row r="110" spans="1:20" x14ac:dyDescent="0.25">
      <c r="A110" t="s">
        <v>99</v>
      </c>
      <c r="B110">
        <v>3</v>
      </c>
      <c r="C110" t="s">
        <v>19</v>
      </c>
      <c r="D110">
        <f t="shared" si="3"/>
        <v>144</v>
      </c>
      <c r="E110">
        <f>E109+1</f>
        <v>287</v>
      </c>
      <c r="F110">
        <f>D110+4</f>
        <v>148</v>
      </c>
      <c r="G110">
        <f t="shared" si="2"/>
        <v>290</v>
      </c>
      <c r="H110" t="s">
        <v>20</v>
      </c>
      <c r="I110">
        <v>15</v>
      </c>
      <c r="J110">
        <v>1</v>
      </c>
      <c r="K110">
        <v>0</v>
      </c>
      <c r="L110">
        <v>0</v>
      </c>
      <c r="N110" t="s">
        <v>1901</v>
      </c>
      <c r="O110" t="s">
        <v>26</v>
      </c>
      <c r="Q110">
        <v>2</v>
      </c>
      <c r="R110" t="b">
        <v>0</v>
      </c>
      <c r="S110" t="s">
        <v>237</v>
      </c>
      <c r="T110">
        <v>0</v>
      </c>
    </row>
    <row r="111" spans="1:20" x14ac:dyDescent="0.25">
      <c r="A111" t="s">
        <v>100</v>
      </c>
      <c r="B111">
        <v>3</v>
      </c>
      <c r="C111" t="s">
        <v>19</v>
      </c>
      <c r="D111">
        <f t="shared" si="3"/>
        <v>162</v>
      </c>
      <c r="E111">
        <f>E110</f>
        <v>287</v>
      </c>
      <c r="F111">
        <f>D111+4</f>
        <v>166</v>
      </c>
      <c r="G111">
        <f t="shared" si="2"/>
        <v>290</v>
      </c>
      <c r="H111" t="s">
        <v>20</v>
      </c>
      <c r="I111">
        <v>15</v>
      </c>
      <c r="J111">
        <v>1</v>
      </c>
      <c r="K111">
        <v>0</v>
      </c>
      <c r="L111">
        <v>0</v>
      </c>
      <c r="N111" t="s">
        <v>1901</v>
      </c>
      <c r="O111" t="s">
        <v>26</v>
      </c>
      <c r="Q111">
        <v>2</v>
      </c>
      <c r="R111" t="b">
        <v>0</v>
      </c>
      <c r="S111" t="s">
        <v>237</v>
      </c>
      <c r="T111">
        <v>0</v>
      </c>
    </row>
    <row r="112" spans="1:20" x14ac:dyDescent="0.25">
      <c r="A112" t="s">
        <v>101</v>
      </c>
      <c r="B112">
        <v>3</v>
      </c>
      <c r="C112" t="s">
        <v>19</v>
      </c>
      <c r="D112">
        <f t="shared" si="3"/>
        <v>180</v>
      </c>
      <c r="E112">
        <f>E111</f>
        <v>287</v>
      </c>
      <c r="F112">
        <f>D112+4</f>
        <v>184</v>
      </c>
      <c r="G112">
        <f t="shared" si="2"/>
        <v>290</v>
      </c>
      <c r="H112" t="s">
        <v>20</v>
      </c>
      <c r="I112">
        <v>15</v>
      </c>
      <c r="J112">
        <v>1</v>
      </c>
      <c r="K112">
        <v>0</v>
      </c>
      <c r="L112">
        <v>0</v>
      </c>
      <c r="N112" t="s">
        <v>1901</v>
      </c>
      <c r="O112" t="s">
        <v>26</v>
      </c>
      <c r="Q112">
        <v>2</v>
      </c>
      <c r="R112" t="b">
        <v>0</v>
      </c>
      <c r="S112" t="s">
        <v>237</v>
      </c>
      <c r="T112">
        <v>0</v>
      </c>
    </row>
    <row r="113" spans="1:20" x14ac:dyDescent="0.25">
      <c r="A113" t="s">
        <v>102</v>
      </c>
      <c r="B113">
        <v>3</v>
      </c>
      <c r="C113" t="s">
        <v>19</v>
      </c>
      <c r="D113">
        <f t="shared" si="3"/>
        <v>198</v>
      </c>
      <c r="E113">
        <f>E112</f>
        <v>287</v>
      </c>
      <c r="F113">
        <f>D113+4</f>
        <v>202</v>
      </c>
      <c r="G113">
        <f t="shared" si="2"/>
        <v>290</v>
      </c>
      <c r="H113" t="s">
        <v>20</v>
      </c>
      <c r="I113">
        <v>15</v>
      </c>
      <c r="J113">
        <v>1</v>
      </c>
      <c r="K113">
        <v>0</v>
      </c>
      <c r="L113">
        <v>0</v>
      </c>
      <c r="N113" t="s">
        <v>1901</v>
      </c>
      <c r="O113" t="s">
        <v>26</v>
      </c>
      <c r="Q113">
        <v>2</v>
      </c>
      <c r="R113" t="b">
        <v>0</v>
      </c>
      <c r="S113" t="s">
        <v>237</v>
      </c>
      <c r="T113">
        <v>0</v>
      </c>
    </row>
    <row r="114" spans="1:20" x14ac:dyDescent="0.25">
      <c r="A114" t="s">
        <v>36</v>
      </c>
      <c r="B114">
        <v>4</v>
      </c>
      <c r="C114" t="s">
        <v>19</v>
      </c>
      <c r="D114">
        <v>7</v>
      </c>
      <c r="E114">
        <v>13</v>
      </c>
      <c r="F114">
        <f>D114+100</f>
        <v>107</v>
      </c>
      <c r="G114">
        <v>16</v>
      </c>
      <c r="H114" t="s">
        <v>209</v>
      </c>
      <c r="I114">
        <v>12</v>
      </c>
      <c r="J114">
        <v>1</v>
      </c>
      <c r="K114">
        <v>0</v>
      </c>
      <c r="L114">
        <v>0</v>
      </c>
      <c r="N114" t="s">
        <v>21</v>
      </c>
      <c r="O114" t="s">
        <v>26</v>
      </c>
      <c r="Q114">
        <v>2</v>
      </c>
      <c r="R114" t="b">
        <v>0</v>
      </c>
      <c r="S114" t="s">
        <v>237</v>
      </c>
      <c r="T114">
        <v>0</v>
      </c>
    </row>
    <row r="115" spans="1:20" x14ac:dyDescent="0.25">
      <c r="A115" t="s">
        <v>37</v>
      </c>
      <c r="B115">
        <v>4</v>
      </c>
      <c r="C115" t="s">
        <v>25</v>
      </c>
      <c r="D115">
        <v>5</v>
      </c>
      <c r="E115">
        <v>18</v>
      </c>
      <c r="F115">
        <f>D115+88</f>
        <v>93</v>
      </c>
      <c r="G115">
        <f>E115+80</f>
        <v>98</v>
      </c>
      <c r="I115">
        <v>0</v>
      </c>
      <c r="J115">
        <v>0</v>
      </c>
      <c r="K115">
        <v>0</v>
      </c>
      <c r="L115">
        <v>0</v>
      </c>
      <c r="N115" t="s">
        <v>21</v>
      </c>
      <c r="O115" t="s">
        <v>26</v>
      </c>
      <c r="Q115">
        <v>2</v>
      </c>
      <c r="R115" t="b">
        <v>0</v>
      </c>
      <c r="S115" t="s">
        <v>237</v>
      </c>
      <c r="T115">
        <v>0</v>
      </c>
    </row>
    <row r="116" spans="1:20" x14ac:dyDescent="0.25">
      <c r="A116" t="s">
        <v>578</v>
      </c>
      <c r="B116">
        <v>4</v>
      </c>
      <c r="C116" t="s">
        <v>19</v>
      </c>
      <c r="D116">
        <f>D115-2</f>
        <v>3</v>
      </c>
      <c r="E116">
        <f>G115</f>
        <v>98</v>
      </c>
      <c r="F116">
        <f>F115+2</f>
        <v>95</v>
      </c>
      <c r="G116">
        <f>E116+3</f>
        <v>101</v>
      </c>
      <c r="H116" t="s">
        <v>209</v>
      </c>
      <c r="I116">
        <v>8</v>
      </c>
      <c r="J116">
        <v>0</v>
      </c>
      <c r="K116">
        <v>1</v>
      </c>
      <c r="L116">
        <v>0</v>
      </c>
      <c r="N116" t="s">
        <v>21</v>
      </c>
      <c r="O116" t="s">
        <v>208</v>
      </c>
      <c r="Q116">
        <v>3</v>
      </c>
      <c r="R116" t="b">
        <v>1</v>
      </c>
      <c r="S116" t="s">
        <v>237</v>
      </c>
      <c r="T116">
        <v>0</v>
      </c>
    </row>
    <row r="117" spans="1:20" x14ac:dyDescent="0.25">
      <c r="A117" t="s">
        <v>45</v>
      </c>
      <c r="B117">
        <v>4</v>
      </c>
      <c r="C117" t="s">
        <v>19</v>
      </c>
      <c r="D117">
        <v>111</v>
      </c>
      <c r="E117">
        <v>13</v>
      </c>
      <c r="F117">
        <f>D117+92</f>
        <v>203</v>
      </c>
      <c r="G117">
        <v>16</v>
      </c>
      <c r="H117" t="s">
        <v>209</v>
      </c>
      <c r="I117">
        <v>12</v>
      </c>
      <c r="J117">
        <v>1</v>
      </c>
      <c r="K117">
        <v>0</v>
      </c>
      <c r="L117">
        <v>0</v>
      </c>
      <c r="N117" t="s">
        <v>21</v>
      </c>
      <c r="O117" t="s">
        <v>26</v>
      </c>
      <c r="Q117">
        <v>2</v>
      </c>
      <c r="R117" t="b">
        <v>0</v>
      </c>
      <c r="S117" t="s">
        <v>237</v>
      </c>
      <c r="T117">
        <v>0</v>
      </c>
    </row>
    <row r="118" spans="1:20" x14ac:dyDescent="0.25">
      <c r="A118" t="s">
        <v>46</v>
      </c>
      <c r="B118">
        <v>4</v>
      </c>
      <c r="C118" t="s">
        <v>25</v>
      </c>
      <c r="D118">
        <f>D117-2</f>
        <v>109</v>
      </c>
      <c r="E118">
        <v>18</v>
      </c>
      <c r="F118">
        <f>D118+88</f>
        <v>197</v>
      </c>
      <c r="G118">
        <f>E118+80</f>
        <v>98</v>
      </c>
      <c r="I118">
        <v>0</v>
      </c>
      <c r="J118">
        <v>0</v>
      </c>
      <c r="K118">
        <v>0</v>
      </c>
      <c r="L118">
        <v>0</v>
      </c>
      <c r="N118" t="s">
        <v>21</v>
      </c>
      <c r="O118" t="s">
        <v>26</v>
      </c>
      <c r="Q118">
        <v>2</v>
      </c>
      <c r="R118" t="b">
        <v>0</v>
      </c>
      <c r="S118" t="s">
        <v>237</v>
      </c>
      <c r="T118">
        <v>0</v>
      </c>
    </row>
    <row r="119" spans="1:20" x14ac:dyDescent="0.25">
      <c r="A119" t="s">
        <v>579</v>
      </c>
      <c r="B119">
        <v>4</v>
      </c>
      <c r="C119" t="s">
        <v>19</v>
      </c>
      <c r="D119">
        <f>D118-2</f>
        <v>107</v>
      </c>
      <c r="E119">
        <f>G118</f>
        <v>98</v>
      </c>
      <c r="F119">
        <f>F118+2</f>
        <v>199</v>
      </c>
      <c r="G119">
        <f>E119+3</f>
        <v>101</v>
      </c>
      <c r="H119" t="s">
        <v>209</v>
      </c>
      <c r="I119">
        <v>8</v>
      </c>
      <c r="J119">
        <v>0</v>
      </c>
      <c r="K119">
        <v>1</v>
      </c>
      <c r="L119">
        <v>0</v>
      </c>
      <c r="N119" t="s">
        <v>21</v>
      </c>
      <c r="O119" t="s">
        <v>208</v>
      </c>
      <c r="Q119">
        <v>3</v>
      </c>
      <c r="R119" t="b">
        <v>1</v>
      </c>
      <c r="S119" t="s">
        <v>237</v>
      </c>
      <c r="T119">
        <v>0</v>
      </c>
    </row>
    <row r="120" spans="1:20" x14ac:dyDescent="0.25">
      <c r="A120" s="2" t="s">
        <v>232</v>
      </c>
      <c r="B120">
        <v>4</v>
      </c>
      <c r="C120" t="s">
        <v>19</v>
      </c>
      <c r="D120">
        <f>D114</f>
        <v>7</v>
      </c>
      <c r="E120">
        <f>G118+7</f>
        <v>105</v>
      </c>
      <c r="F120">
        <f>F117</f>
        <v>203</v>
      </c>
      <c r="G120">
        <f>E120+3</f>
        <v>108</v>
      </c>
      <c r="H120" t="s">
        <v>209</v>
      </c>
      <c r="I120">
        <v>7</v>
      </c>
      <c r="J120">
        <v>0</v>
      </c>
      <c r="K120">
        <v>0</v>
      </c>
      <c r="L120">
        <v>0</v>
      </c>
      <c r="N120" t="s">
        <v>21</v>
      </c>
      <c r="O120" t="s">
        <v>26</v>
      </c>
      <c r="Q120">
        <v>3</v>
      </c>
      <c r="R120" t="b">
        <v>1</v>
      </c>
      <c r="S120" t="s">
        <v>237</v>
      </c>
      <c r="T120">
        <v>0</v>
      </c>
    </row>
    <row r="121" spans="1:20" x14ac:dyDescent="0.25">
      <c r="A121" s="2" t="s">
        <v>580</v>
      </c>
      <c r="B121">
        <v>4</v>
      </c>
      <c r="C121" t="s">
        <v>27</v>
      </c>
      <c r="D121">
        <v>0</v>
      </c>
      <c r="E121">
        <v>0</v>
      </c>
      <c r="F121">
        <v>210</v>
      </c>
      <c r="G121">
        <f>G120+9</f>
        <v>117</v>
      </c>
      <c r="I121">
        <v>0</v>
      </c>
      <c r="J121">
        <v>1</v>
      </c>
      <c r="K121">
        <v>0</v>
      </c>
      <c r="L121">
        <v>0</v>
      </c>
      <c r="M121" t="s">
        <v>21</v>
      </c>
      <c r="N121" t="s">
        <v>21</v>
      </c>
      <c r="O121" t="s">
        <v>26</v>
      </c>
      <c r="Q121">
        <v>1</v>
      </c>
      <c r="R121" t="b">
        <v>0</v>
      </c>
      <c r="S121" t="s">
        <v>237</v>
      </c>
      <c r="T121">
        <v>0</v>
      </c>
    </row>
    <row r="122" spans="1:20" x14ac:dyDescent="0.25">
      <c r="A122" t="s">
        <v>184</v>
      </c>
      <c r="B122">
        <v>4</v>
      </c>
      <c r="C122" t="s">
        <v>25</v>
      </c>
      <c r="D122">
        <v>0</v>
      </c>
      <c r="E122">
        <v>108</v>
      </c>
      <c r="F122">
        <v>210</v>
      </c>
      <c r="G122">
        <f>E122+190</f>
        <v>298</v>
      </c>
      <c r="I122">
        <v>0</v>
      </c>
      <c r="J122">
        <v>0</v>
      </c>
      <c r="K122">
        <v>0</v>
      </c>
      <c r="L122">
        <v>0</v>
      </c>
      <c r="N122" t="s">
        <v>21</v>
      </c>
      <c r="O122" t="s">
        <v>26</v>
      </c>
      <c r="Q122">
        <v>0</v>
      </c>
      <c r="R122" t="b">
        <v>0</v>
      </c>
      <c r="S122" t="s">
        <v>237</v>
      </c>
      <c r="T122">
        <v>0</v>
      </c>
    </row>
    <row r="123" spans="1:20" x14ac:dyDescent="0.25">
      <c r="A123" t="s">
        <v>185</v>
      </c>
      <c r="B123">
        <v>4</v>
      </c>
      <c r="C123" t="s">
        <v>19</v>
      </c>
      <c r="D123">
        <v>80</v>
      </c>
      <c r="E123">
        <v>211</v>
      </c>
      <c r="F123">
        <v>210</v>
      </c>
      <c r="G123">
        <f>E123+5</f>
        <v>216</v>
      </c>
      <c r="H123" t="s">
        <v>209</v>
      </c>
      <c r="I123">
        <v>12</v>
      </c>
      <c r="J123">
        <v>0</v>
      </c>
      <c r="K123">
        <v>1</v>
      </c>
      <c r="L123">
        <v>0</v>
      </c>
      <c r="N123" t="s">
        <v>21</v>
      </c>
      <c r="O123" t="s">
        <v>26</v>
      </c>
      <c r="Q123">
        <v>0</v>
      </c>
      <c r="R123" t="b">
        <v>1</v>
      </c>
      <c r="S123" t="s">
        <v>237</v>
      </c>
      <c r="T123">
        <v>0</v>
      </c>
    </row>
    <row r="124" spans="1:20" x14ac:dyDescent="0.25">
      <c r="A124" t="s">
        <v>1630</v>
      </c>
      <c r="B124">
        <v>4</v>
      </c>
      <c r="C124" t="s">
        <v>19</v>
      </c>
      <c r="D124">
        <v>0</v>
      </c>
      <c r="E124">
        <f>G124-3</f>
        <v>294</v>
      </c>
      <c r="F124">
        <v>210</v>
      </c>
      <c r="G124">
        <v>297</v>
      </c>
      <c r="H124" t="s">
        <v>209</v>
      </c>
      <c r="I124">
        <v>8</v>
      </c>
      <c r="J124">
        <v>0</v>
      </c>
      <c r="K124">
        <v>1</v>
      </c>
      <c r="L124">
        <v>0</v>
      </c>
      <c r="N124" t="s">
        <v>933</v>
      </c>
      <c r="O124" t="s">
        <v>22</v>
      </c>
      <c r="Q124">
        <v>1</v>
      </c>
      <c r="R124" t="b">
        <v>1</v>
      </c>
      <c r="S124" t="s">
        <v>237</v>
      </c>
      <c r="T124">
        <v>0</v>
      </c>
    </row>
    <row r="125" spans="1:20" x14ac:dyDescent="0.25">
      <c r="A125" t="s">
        <v>47</v>
      </c>
      <c r="B125">
        <v>5</v>
      </c>
      <c r="C125" t="s">
        <v>19</v>
      </c>
      <c r="D125">
        <v>7</v>
      </c>
      <c r="E125">
        <v>13</v>
      </c>
      <c r="F125">
        <v>203</v>
      </c>
      <c r="G125">
        <v>16</v>
      </c>
      <c r="H125" t="s">
        <v>209</v>
      </c>
      <c r="I125">
        <v>12</v>
      </c>
      <c r="J125">
        <v>1</v>
      </c>
      <c r="K125">
        <v>0</v>
      </c>
      <c r="L125">
        <v>0</v>
      </c>
      <c r="N125" t="s">
        <v>21</v>
      </c>
      <c r="O125" t="s">
        <v>26</v>
      </c>
      <c r="Q125">
        <v>2</v>
      </c>
      <c r="R125" t="b">
        <v>0</v>
      </c>
      <c r="S125" t="s">
        <v>237</v>
      </c>
      <c r="T125">
        <v>0</v>
      </c>
    </row>
    <row r="126" spans="1:20" x14ac:dyDescent="0.25">
      <c r="A126" t="s">
        <v>123</v>
      </c>
      <c r="B126">
        <v>5</v>
      </c>
      <c r="C126" t="s">
        <v>19</v>
      </c>
      <c r="D126">
        <v>101</v>
      </c>
      <c r="E126">
        <f>G125+4</f>
        <v>20</v>
      </c>
      <c r="F126">
        <v>205</v>
      </c>
      <c r="G126">
        <f>E126+4</f>
        <v>24</v>
      </c>
      <c r="H126" t="s">
        <v>209</v>
      </c>
      <c r="I126">
        <v>9</v>
      </c>
      <c r="J126">
        <v>0</v>
      </c>
      <c r="K126">
        <v>0</v>
      </c>
      <c r="L126">
        <v>0</v>
      </c>
      <c r="N126" t="s">
        <v>21</v>
      </c>
      <c r="O126" t="s">
        <v>208</v>
      </c>
      <c r="P126" s="1"/>
      <c r="Q126">
        <v>2</v>
      </c>
      <c r="R126" t="b">
        <v>1</v>
      </c>
      <c r="S126" t="s">
        <v>237</v>
      </c>
      <c r="T126">
        <v>0</v>
      </c>
    </row>
    <row r="127" spans="1:20" x14ac:dyDescent="0.25">
      <c r="A127" t="s">
        <v>134</v>
      </c>
      <c r="B127">
        <v>5</v>
      </c>
      <c r="C127" t="s">
        <v>25</v>
      </c>
      <c r="D127">
        <v>5</v>
      </c>
      <c r="E127">
        <f>G125+4</f>
        <v>20</v>
      </c>
      <c r="F127">
        <f>D127+88</f>
        <v>93</v>
      </c>
      <c r="G127">
        <f>E127+80</f>
        <v>100</v>
      </c>
      <c r="I127">
        <v>0</v>
      </c>
      <c r="J127">
        <v>0</v>
      </c>
      <c r="K127">
        <v>0</v>
      </c>
      <c r="L127">
        <v>0</v>
      </c>
      <c r="N127" t="s">
        <v>21</v>
      </c>
      <c r="O127" t="s">
        <v>26</v>
      </c>
      <c r="Q127">
        <v>2</v>
      </c>
      <c r="R127" t="b">
        <v>0</v>
      </c>
      <c r="S127" t="s">
        <v>237</v>
      </c>
      <c r="T127">
        <v>0</v>
      </c>
    </row>
    <row r="128" spans="1:20" x14ac:dyDescent="0.25">
      <c r="A128" t="s">
        <v>969</v>
      </c>
      <c r="B128">
        <v>5</v>
      </c>
      <c r="C128" t="s">
        <v>27</v>
      </c>
      <c r="D128">
        <v>100</v>
      </c>
      <c r="E128">
        <f>E126+44</f>
        <v>64</v>
      </c>
      <c r="F128">
        <f>F133</f>
        <v>210</v>
      </c>
      <c r="G128">
        <f>G157+5</f>
        <v>134</v>
      </c>
      <c r="I128">
        <v>0</v>
      </c>
      <c r="J128">
        <v>1</v>
      </c>
      <c r="K128">
        <v>0</v>
      </c>
      <c r="L128">
        <v>0</v>
      </c>
      <c r="M128" t="s">
        <v>1901</v>
      </c>
      <c r="N128" t="s">
        <v>1901</v>
      </c>
      <c r="O128" t="s">
        <v>26</v>
      </c>
      <c r="Q128">
        <v>0</v>
      </c>
      <c r="R128" t="b">
        <v>0</v>
      </c>
      <c r="S128" t="s">
        <v>237</v>
      </c>
      <c r="T128">
        <v>0</v>
      </c>
    </row>
    <row r="129" spans="1:20" x14ac:dyDescent="0.25">
      <c r="A129" t="s">
        <v>962</v>
      </c>
      <c r="B129">
        <v>5</v>
      </c>
      <c r="C129" t="s">
        <v>19</v>
      </c>
      <c r="D129">
        <f>D128+1</f>
        <v>101</v>
      </c>
      <c r="E129">
        <f>E128+2</f>
        <v>66</v>
      </c>
      <c r="F129">
        <f>F128</f>
        <v>210</v>
      </c>
      <c r="G129">
        <f>E129+3</f>
        <v>69</v>
      </c>
      <c r="H129" t="s">
        <v>209</v>
      </c>
      <c r="I129">
        <v>8</v>
      </c>
      <c r="J129">
        <v>1</v>
      </c>
      <c r="K129">
        <v>0</v>
      </c>
      <c r="L129">
        <v>0</v>
      </c>
      <c r="N129" t="s">
        <v>1901</v>
      </c>
      <c r="O129" t="s">
        <v>26</v>
      </c>
      <c r="Q129">
        <v>3</v>
      </c>
      <c r="R129" t="b">
        <v>0</v>
      </c>
      <c r="S129" t="s">
        <v>237</v>
      </c>
      <c r="T129">
        <v>0</v>
      </c>
    </row>
    <row r="130" spans="1:20" x14ac:dyDescent="0.25">
      <c r="A130" t="s">
        <v>958</v>
      </c>
      <c r="B130">
        <v>5</v>
      </c>
      <c r="C130" t="s">
        <v>19</v>
      </c>
      <c r="D130">
        <f>D128+37</f>
        <v>137</v>
      </c>
      <c r="E130">
        <f>E128+7</f>
        <v>71</v>
      </c>
      <c r="F130">
        <f>D130+18</f>
        <v>155</v>
      </c>
      <c r="G130">
        <f>E130+3</f>
        <v>74</v>
      </c>
      <c r="H130" t="s">
        <v>209</v>
      </c>
      <c r="I130">
        <v>8</v>
      </c>
      <c r="J130">
        <v>0</v>
      </c>
      <c r="K130">
        <v>0</v>
      </c>
      <c r="L130">
        <v>0</v>
      </c>
      <c r="N130" t="s">
        <v>1901</v>
      </c>
      <c r="O130" t="s">
        <v>28</v>
      </c>
      <c r="Q130">
        <v>3</v>
      </c>
      <c r="R130" t="b">
        <v>1</v>
      </c>
      <c r="S130" t="s">
        <v>237</v>
      </c>
      <c r="T130">
        <v>0</v>
      </c>
    </row>
    <row r="131" spans="1:20" x14ac:dyDescent="0.25">
      <c r="A131" t="s">
        <v>959</v>
      </c>
      <c r="B131">
        <v>5</v>
      </c>
      <c r="C131" t="s">
        <v>19</v>
      </c>
      <c r="D131">
        <f>D134</f>
        <v>156</v>
      </c>
      <c r="E131">
        <f>E130</f>
        <v>71</v>
      </c>
      <c r="F131">
        <f>D135-1</f>
        <v>173</v>
      </c>
      <c r="G131">
        <f>E131+3</f>
        <v>74</v>
      </c>
      <c r="H131" t="s">
        <v>209</v>
      </c>
      <c r="I131">
        <v>8</v>
      </c>
      <c r="J131">
        <v>0</v>
      </c>
      <c r="K131">
        <v>0</v>
      </c>
      <c r="L131">
        <v>0</v>
      </c>
      <c r="N131" t="s">
        <v>1901</v>
      </c>
      <c r="O131" t="s">
        <v>28</v>
      </c>
      <c r="Q131">
        <v>3</v>
      </c>
      <c r="R131" t="b">
        <v>1</v>
      </c>
      <c r="S131" t="s">
        <v>237</v>
      </c>
      <c r="T131">
        <v>0</v>
      </c>
    </row>
    <row r="132" spans="1:20" x14ac:dyDescent="0.25">
      <c r="A132" t="s">
        <v>960</v>
      </c>
      <c r="B132">
        <v>5</v>
      </c>
      <c r="C132" t="s">
        <v>19</v>
      </c>
      <c r="D132">
        <f>D135-1</f>
        <v>173</v>
      </c>
      <c r="E132">
        <f>E131</f>
        <v>71</v>
      </c>
      <c r="F132">
        <f>D136+1</f>
        <v>193</v>
      </c>
      <c r="G132">
        <f>E132+3</f>
        <v>74</v>
      </c>
      <c r="H132" t="s">
        <v>209</v>
      </c>
      <c r="I132">
        <v>8</v>
      </c>
      <c r="J132">
        <v>0</v>
      </c>
      <c r="K132">
        <v>0</v>
      </c>
      <c r="L132">
        <v>0</v>
      </c>
      <c r="N132" t="s">
        <v>1901</v>
      </c>
      <c r="O132" t="s">
        <v>28</v>
      </c>
      <c r="Q132">
        <v>3</v>
      </c>
      <c r="R132" t="b">
        <v>1</v>
      </c>
      <c r="S132" t="s">
        <v>237</v>
      </c>
      <c r="T132">
        <v>0</v>
      </c>
    </row>
    <row r="133" spans="1:20" x14ac:dyDescent="0.25">
      <c r="A133" t="s">
        <v>961</v>
      </c>
      <c r="B133">
        <v>5</v>
      </c>
      <c r="C133" t="s">
        <v>19</v>
      </c>
      <c r="D133">
        <f>D136</f>
        <v>192</v>
      </c>
      <c r="E133">
        <f>E132</f>
        <v>71</v>
      </c>
      <c r="F133">
        <f>D133+18</f>
        <v>210</v>
      </c>
      <c r="G133">
        <f>E133+3</f>
        <v>74</v>
      </c>
      <c r="H133" t="s">
        <v>209</v>
      </c>
      <c r="I133">
        <v>8</v>
      </c>
      <c r="J133">
        <v>0</v>
      </c>
      <c r="K133">
        <v>0</v>
      </c>
      <c r="L133">
        <v>0</v>
      </c>
      <c r="N133" t="s">
        <v>1901</v>
      </c>
      <c r="O133" t="s">
        <v>28</v>
      </c>
      <c r="Q133">
        <v>3</v>
      </c>
      <c r="R133" t="b">
        <v>1</v>
      </c>
      <c r="S133" t="s">
        <v>237</v>
      </c>
      <c r="T133">
        <v>0</v>
      </c>
    </row>
    <row r="134" spans="1:20" x14ac:dyDescent="0.25">
      <c r="A134" t="s">
        <v>53</v>
      </c>
      <c r="B134">
        <v>5</v>
      </c>
      <c r="C134" t="s">
        <v>26</v>
      </c>
      <c r="D134">
        <f>F130+1</f>
        <v>156</v>
      </c>
      <c r="E134">
        <f>E130</f>
        <v>71</v>
      </c>
      <c r="F134">
        <f>F130+1</f>
        <v>156</v>
      </c>
      <c r="G134">
        <f>G128</f>
        <v>134</v>
      </c>
      <c r="I134">
        <v>0</v>
      </c>
      <c r="J134">
        <v>0</v>
      </c>
      <c r="K134">
        <v>0</v>
      </c>
      <c r="L134">
        <v>0</v>
      </c>
      <c r="N134" t="s">
        <v>1901</v>
      </c>
      <c r="O134" t="s">
        <v>26</v>
      </c>
      <c r="Q134">
        <v>4</v>
      </c>
      <c r="R134" t="b">
        <v>0</v>
      </c>
      <c r="S134" t="s">
        <v>237</v>
      </c>
      <c r="T134">
        <v>0</v>
      </c>
    </row>
    <row r="135" spans="1:20" x14ac:dyDescent="0.25">
      <c r="A135" t="s">
        <v>54</v>
      </c>
      <c r="B135">
        <v>5</v>
      </c>
      <c r="C135" t="s">
        <v>26</v>
      </c>
      <c r="D135">
        <f>D134+18</f>
        <v>174</v>
      </c>
      <c r="E135">
        <f>E130</f>
        <v>71</v>
      </c>
      <c r="F135">
        <f t="shared" ref="F135:F136" si="4">D135</f>
        <v>174</v>
      </c>
      <c r="G135">
        <f>G134</f>
        <v>134</v>
      </c>
      <c r="I135">
        <v>0</v>
      </c>
      <c r="J135">
        <v>0</v>
      </c>
      <c r="K135">
        <v>0</v>
      </c>
      <c r="L135">
        <v>0</v>
      </c>
      <c r="N135" t="s">
        <v>1901</v>
      </c>
      <c r="O135" t="s">
        <v>26</v>
      </c>
      <c r="Q135">
        <v>4</v>
      </c>
      <c r="R135" t="b">
        <v>0</v>
      </c>
      <c r="S135" t="s">
        <v>237</v>
      </c>
      <c r="T135">
        <v>0</v>
      </c>
    </row>
    <row r="136" spans="1:20" x14ac:dyDescent="0.25">
      <c r="A136" t="s">
        <v>55</v>
      </c>
      <c r="B136">
        <v>5</v>
      </c>
      <c r="C136" t="s">
        <v>26</v>
      </c>
      <c r="D136">
        <f>D135+18</f>
        <v>192</v>
      </c>
      <c r="E136">
        <f>E130</f>
        <v>71</v>
      </c>
      <c r="F136">
        <f t="shared" si="4"/>
        <v>192</v>
      </c>
      <c r="G136">
        <f>G135</f>
        <v>134</v>
      </c>
      <c r="I136">
        <v>0</v>
      </c>
      <c r="J136">
        <v>0</v>
      </c>
      <c r="K136">
        <v>0</v>
      </c>
      <c r="L136">
        <v>0</v>
      </c>
      <c r="N136" t="s">
        <v>1901</v>
      </c>
      <c r="O136" t="s">
        <v>26</v>
      </c>
      <c r="Q136">
        <v>4</v>
      </c>
      <c r="R136" t="b">
        <v>0</v>
      </c>
      <c r="S136" t="s">
        <v>237</v>
      </c>
      <c r="T136">
        <v>0</v>
      </c>
    </row>
    <row r="137" spans="1:20" x14ac:dyDescent="0.25">
      <c r="A137" t="s">
        <v>64</v>
      </c>
      <c r="B137">
        <v>5</v>
      </c>
      <c r="C137" t="s">
        <v>26</v>
      </c>
      <c r="D137">
        <f>D128</f>
        <v>100</v>
      </c>
      <c r="E137">
        <f>E130+16</f>
        <v>87</v>
      </c>
      <c r="F137">
        <f>F128</f>
        <v>210</v>
      </c>
      <c r="G137">
        <f>E137</f>
        <v>87</v>
      </c>
      <c r="I137">
        <v>0</v>
      </c>
      <c r="J137">
        <v>0</v>
      </c>
      <c r="K137">
        <v>0</v>
      </c>
      <c r="L137">
        <v>0</v>
      </c>
      <c r="N137" t="s">
        <v>1901</v>
      </c>
      <c r="O137" t="s">
        <v>26</v>
      </c>
      <c r="Q137">
        <v>4</v>
      </c>
      <c r="R137" t="b">
        <v>0</v>
      </c>
      <c r="S137" t="s">
        <v>237</v>
      </c>
      <c r="T137">
        <v>0</v>
      </c>
    </row>
    <row r="138" spans="1:20" x14ac:dyDescent="0.25">
      <c r="A138" t="s">
        <v>103</v>
      </c>
      <c r="B138">
        <v>5</v>
      </c>
      <c r="C138" t="s">
        <v>19</v>
      </c>
      <c r="D138">
        <f>D128+1</f>
        <v>101</v>
      </c>
      <c r="E138">
        <f>E137+2</f>
        <v>89</v>
      </c>
      <c r="F138">
        <f>D138+42</f>
        <v>143</v>
      </c>
      <c r="G138">
        <f t="shared" ref="G138:G158" si="5">E138+3</f>
        <v>92</v>
      </c>
      <c r="H138" t="s">
        <v>209</v>
      </c>
      <c r="I138">
        <v>8</v>
      </c>
      <c r="J138">
        <v>0</v>
      </c>
      <c r="K138">
        <v>0</v>
      </c>
      <c r="L138">
        <v>0</v>
      </c>
      <c r="N138" t="s">
        <v>1901</v>
      </c>
      <c r="O138" t="s">
        <v>26</v>
      </c>
      <c r="Q138">
        <v>3</v>
      </c>
      <c r="R138" t="b">
        <v>1</v>
      </c>
      <c r="S138" t="s">
        <v>237</v>
      </c>
      <c r="T138">
        <v>0</v>
      </c>
    </row>
    <row r="139" spans="1:20" x14ac:dyDescent="0.25">
      <c r="A139" t="s">
        <v>104</v>
      </c>
      <c r="B139">
        <v>5</v>
      </c>
      <c r="C139" t="s">
        <v>19</v>
      </c>
      <c r="D139">
        <f>D130+8</f>
        <v>145</v>
      </c>
      <c r="E139">
        <f>E138+1</f>
        <v>90</v>
      </c>
      <c r="F139">
        <f>D139+4</f>
        <v>149</v>
      </c>
      <c r="G139">
        <f t="shared" si="5"/>
        <v>93</v>
      </c>
      <c r="H139" t="s">
        <v>20</v>
      </c>
      <c r="I139">
        <v>15</v>
      </c>
      <c r="J139">
        <v>1</v>
      </c>
      <c r="K139">
        <v>0</v>
      </c>
      <c r="L139">
        <v>0</v>
      </c>
      <c r="N139" t="s">
        <v>1901</v>
      </c>
      <c r="O139" t="s">
        <v>26</v>
      </c>
      <c r="Q139">
        <v>2</v>
      </c>
      <c r="R139" t="b">
        <v>0</v>
      </c>
      <c r="S139" t="s">
        <v>237</v>
      </c>
      <c r="T139">
        <v>0</v>
      </c>
    </row>
    <row r="140" spans="1:20" x14ac:dyDescent="0.25">
      <c r="A140" t="s">
        <v>105</v>
      </c>
      <c r="B140">
        <v>5</v>
      </c>
      <c r="C140" t="s">
        <v>19</v>
      </c>
      <c r="D140">
        <f>D139+18</f>
        <v>163</v>
      </c>
      <c r="E140">
        <f>E139</f>
        <v>90</v>
      </c>
      <c r="F140">
        <f>D140+4</f>
        <v>167</v>
      </c>
      <c r="G140">
        <f t="shared" si="5"/>
        <v>93</v>
      </c>
      <c r="H140" t="s">
        <v>20</v>
      </c>
      <c r="I140">
        <v>15</v>
      </c>
      <c r="J140">
        <v>1</v>
      </c>
      <c r="K140">
        <v>0</v>
      </c>
      <c r="L140">
        <v>0</v>
      </c>
      <c r="N140" t="s">
        <v>1901</v>
      </c>
      <c r="O140" t="s">
        <v>26</v>
      </c>
      <c r="Q140">
        <v>2</v>
      </c>
      <c r="R140" t="b">
        <v>0</v>
      </c>
      <c r="S140" t="s">
        <v>237</v>
      </c>
      <c r="T140">
        <v>0</v>
      </c>
    </row>
    <row r="141" spans="1:20" x14ac:dyDescent="0.25">
      <c r="A141" t="s">
        <v>106</v>
      </c>
      <c r="B141">
        <v>5</v>
      </c>
      <c r="C141" t="s">
        <v>19</v>
      </c>
      <c r="D141">
        <f>D140+18</f>
        <v>181</v>
      </c>
      <c r="E141">
        <f>E140</f>
        <v>90</v>
      </c>
      <c r="F141">
        <f>D141+4</f>
        <v>185</v>
      </c>
      <c r="G141">
        <f t="shared" si="5"/>
        <v>93</v>
      </c>
      <c r="H141" t="s">
        <v>20</v>
      </c>
      <c r="I141">
        <v>15</v>
      </c>
      <c r="J141">
        <v>1</v>
      </c>
      <c r="K141">
        <v>0</v>
      </c>
      <c r="L141">
        <v>0</v>
      </c>
      <c r="N141" t="s">
        <v>1901</v>
      </c>
      <c r="O141" t="s">
        <v>26</v>
      </c>
      <c r="Q141">
        <v>2</v>
      </c>
      <c r="R141" t="b">
        <v>0</v>
      </c>
      <c r="S141" t="s">
        <v>237</v>
      </c>
      <c r="T141">
        <v>0</v>
      </c>
    </row>
    <row r="142" spans="1:20" x14ac:dyDescent="0.25">
      <c r="A142" t="s">
        <v>107</v>
      </c>
      <c r="B142">
        <v>5</v>
      </c>
      <c r="C142" t="s">
        <v>19</v>
      </c>
      <c r="D142">
        <f>D141+18</f>
        <v>199</v>
      </c>
      <c r="E142">
        <f>E141</f>
        <v>90</v>
      </c>
      <c r="F142">
        <f>D142+4</f>
        <v>203</v>
      </c>
      <c r="G142">
        <f t="shared" si="5"/>
        <v>93</v>
      </c>
      <c r="H142" t="s">
        <v>20</v>
      </c>
      <c r="I142">
        <v>15</v>
      </c>
      <c r="J142">
        <v>1</v>
      </c>
      <c r="K142">
        <v>0</v>
      </c>
      <c r="L142">
        <v>0</v>
      </c>
      <c r="N142" t="s">
        <v>1901</v>
      </c>
      <c r="O142" t="s">
        <v>26</v>
      </c>
      <c r="Q142">
        <v>2</v>
      </c>
      <c r="R142" t="b">
        <v>0</v>
      </c>
      <c r="S142" t="s">
        <v>237</v>
      </c>
      <c r="T142">
        <v>0</v>
      </c>
    </row>
    <row r="143" spans="1:20" x14ac:dyDescent="0.25">
      <c r="A143" t="s">
        <v>108</v>
      </c>
      <c r="B143">
        <v>5</v>
      </c>
      <c r="C143" t="s">
        <v>19</v>
      </c>
      <c r="D143">
        <f t="shared" ref="D143:D157" si="6">D138</f>
        <v>101</v>
      </c>
      <c r="E143">
        <f>E138+14</f>
        <v>103</v>
      </c>
      <c r="F143">
        <f>F138</f>
        <v>143</v>
      </c>
      <c r="G143">
        <f t="shared" si="5"/>
        <v>106</v>
      </c>
      <c r="H143" t="s">
        <v>209</v>
      </c>
      <c r="I143">
        <v>8</v>
      </c>
      <c r="J143">
        <v>0</v>
      </c>
      <c r="K143">
        <v>0</v>
      </c>
      <c r="L143">
        <v>0</v>
      </c>
      <c r="N143" t="s">
        <v>1901</v>
      </c>
      <c r="O143" t="s">
        <v>26</v>
      </c>
      <c r="Q143">
        <v>3</v>
      </c>
      <c r="R143" t="b">
        <v>1</v>
      </c>
      <c r="S143" t="s">
        <v>237</v>
      </c>
      <c r="T143">
        <v>0</v>
      </c>
    </row>
    <row r="144" spans="1:20" x14ac:dyDescent="0.25">
      <c r="A144" t="s">
        <v>109</v>
      </c>
      <c r="B144">
        <v>5</v>
      </c>
      <c r="C144" t="s">
        <v>19</v>
      </c>
      <c r="D144">
        <f t="shared" si="6"/>
        <v>145</v>
      </c>
      <c r="E144">
        <f>E143+1</f>
        <v>104</v>
      </c>
      <c r="F144">
        <f>D144+4</f>
        <v>149</v>
      </c>
      <c r="G144">
        <f t="shared" si="5"/>
        <v>107</v>
      </c>
      <c r="H144" t="s">
        <v>20</v>
      </c>
      <c r="I144">
        <v>15</v>
      </c>
      <c r="J144">
        <v>1</v>
      </c>
      <c r="K144">
        <v>0</v>
      </c>
      <c r="L144">
        <v>0</v>
      </c>
      <c r="N144" t="s">
        <v>1901</v>
      </c>
      <c r="O144" t="s">
        <v>26</v>
      </c>
      <c r="Q144">
        <v>2</v>
      </c>
      <c r="R144" t="b">
        <v>0</v>
      </c>
      <c r="S144" t="s">
        <v>237</v>
      </c>
      <c r="T144">
        <v>0</v>
      </c>
    </row>
    <row r="145" spans="1:20" x14ac:dyDescent="0.25">
      <c r="A145" t="s">
        <v>110</v>
      </c>
      <c r="B145">
        <v>5</v>
      </c>
      <c r="C145" t="s">
        <v>19</v>
      </c>
      <c r="D145">
        <f t="shared" si="6"/>
        <v>163</v>
      </c>
      <c r="E145">
        <f>E144</f>
        <v>104</v>
      </c>
      <c r="F145">
        <f>D145+4</f>
        <v>167</v>
      </c>
      <c r="G145">
        <f t="shared" si="5"/>
        <v>107</v>
      </c>
      <c r="H145" t="s">
        <v>20</v>
      </c>
      <c r="I145">
        <v>15</v>
      </c>
      <c r="J145">
        <v>1</v>
      </c>
      <c r="K145">
        <v>0</v>
      </c>
      <c r="L145">
        <v>0</v>
      </c>
      <c r="N145" t="s">
        <v>1901</v>
      </c>
      <c r="O145" t="s">
        <v>26</v>
      </c>
      <c r="Q145">
        <v>2</v>
      </c>
      <c r="R145" t="b">
        <v>0</v>
      </c>
      <c r="S145" t="s">
        <v>237</v>
      </c>
      <c r="T145">
        <v>0</v>
      </c>
    </row>
    <row r="146" spans="1:20" x14ac:dyDescent="0.25">
      <c r="A146" t="s">
        <v>111</v>
      </c>
      <c r="B146">
        <v>5</v>
      </c>
      <c r="C146" t="s">
        <v>19</v>
      </c>
      <c r="D146">
        <f t="shared" si="6"/>
        <v>181</v>
      </c>
      <c r="E146">
        <f>E145</f>
        <v>104</v>
      </c>
      <c r="F146">
        <f>D146+4</f>
        <v>185</v>
      </c>
      <c r="G146">
        <f t="shared" si="5"/>
        <v>107</v>
      </c>
      <c r="H146" t="s">
        <v>20</v>
      </c>
      <c r="I146">
        <v>15</v>
      </c>
      <c r="J146">
        <v>1</v>
      </c>
      <c r="K146">
        <v>0</v>
      </c>
      <c r="L146">
        <v>0</v>
      </c>
      <c r="N146" t="s">
        <v>1901</v>
      </c>
      <c r="O146" t="s">
        <v>26</v>
      </c>
      <c r="Q146">
        <v>2</v>
      </c>
      <c r="R146" t="b">
        <v>0</v>
      </c>
      <c r="S146" t="s">
        <v>237</v>
      </c>
      <c r="T146">
        <v>0</v>
      </c>
    </row>
    <row r="147" spans="1:20" x14ac:dyDescent="0.25">
      <c r="A147" t="s">
        <v>112</v>
      </c>
      <c r="B147">
        <v>5</v>
      </c>
      <c r="C147" t="s">
        <v>19</v>
      </c>
      <c r="D147">
        <f t="shared" si="6"/>
        <v>199</v>
      </c>
      <c r="E147">
        <f>E146</f>
        <v>104</v>
      </c>
      <c r="F147">
        <f>D147+4</f>
        <v>203</v>
      </c>
      <c r="G147">
        <f t="shared" si="5"/>
        <v>107</v>
      </c>
      <c r="H147" t="s">
        <v>20</v>
      </c>
      <c r="I147">
        <v>15</v>
      </c>
      <c r="J147">
        <v>1</v>
      </c>
      <c r="K147">
        <v>0</v>
      </c>
      <c r="L147">
        <v>0</v>
      </c>
      <c r="N147" t="s">
        <v>1901</v>
      </c>
      <c r="O147" t="s">
        <v>26</v>
      </c>
      <c r="Q147">
        <v>2</v>
      </c>
      <c r="R147" t="b">
        <v>0</v>
      </c>
      <c r="S147" t="s">
        <v>237</v>
      </c>
      <c r="T147">
        <v>0</v>
      </c>
    </row>
    <row r="148" spans="1:20" x14ac:dyDescent="0.25">
      <c r="A148" t="s">
        <v>113</v>
      </c>
      <c r="B148">
        <v>5</v>
      </c>
      <c r="C148" t="s">
        <v>19</v>
      </c>
      <c r="D148">
        <f t="shared" si="6"/>
        <v>101</v>
      </c>
      <c r="E148">
        <f>E143+11</f>
        <v>114</v>
      </c>
      <c r="F148">
        <f>F143</f>
        <v>143</v>
      </c>
      <c r="G148">
        <f t="shared" si="5"/>
        <v>117</v>
      </c>
      <c r="H148" t="s">
        <v>209</v>
      </c>
      <c r="I148">
        <v>8</v>
      </c>
      <c r="J148">
        <v>0</v>
      </c>
      <c r="K148">
        <v>0</v>
      </c>
      <c r="L148">
        <v>0</v>
      </c>
      <c r="N148" t="s">
        <v>1901</v>
      </c>
      <c r="O148" t="s">
        <v>26</v>
      </c>
      <c r="Q148">
        <v>3</v>
      </c>
      <c r="R148" t="b">
        <v>1</v>
      </c>
      <c r="S148" t="s">
        <v>237</v>
      </c>
      <c r="T148">
        <v>0</v>
      </c>
    </row>
    <row r="149" spans="1:20" x14ac:dyDescent="0.25">
      <c r="A149" t="s">
        <v>114</v>
      </c>
      <c r="B149">
        <v>5</v>
      </c>
      <c r="C149" t="s">
        <v>19</v>
      </c>
      <c r="D149">
        <f t="shared" si="6"/>
        <v>145</v>
      </c>
      <c r="E149">
        <f>E148+1</f>
        <v>115</v>
      </c>
      <c r="F149">
        <f>D149+4</f>
        <v>149</v>
      </c>
      <c r="G149">
        <f t="shared" si="5"/>
        <v>118</v>
      </c>
      <c r="H149" t="s">
        <v>20</v>
      </c>
      <c r="I149">
        <v>15</v>
      </c>
      <c r="J149">
        <v>1</v>
      </c>
      <c r="K149">
        <v>0</v>
      </c>
      <c r="L149">
        <v>0</v>
      </c>
      <c r="N149" t="s">
        <v>1901</v>
      </c>
      <c r="O149" t="s">
        <v>26</v>
      </c>
      <c r="Q149">
        <v>2</v>
      </c>
      <c r="R149" t="b">
        <v>0</v>
      </c>
      <c r="S149" t="s">
        <v>237</v>
      </c>
      <c r="T149">
        <v>0</v>
      </c>
    </row>
    <row r="150" spans="1:20" x14ac:dyDescent="0.25">
      <c r="A150" t="s">
        <v>115</v>
      </c>
      <c r="B150">
        <v>5</v>
      </c>
      <c r="C150" t="s">
        <v>19</v>
      </c>
      <c r="D150">
        <f t="shared" si="6"/>
        <v>163</v>
      </c>
      <c r="E150">
        <f>E149</f>
        <v>115</v>
      </c>
      <c r="F150">
        <f>D150+4</f>
        <v>167</v>
      </c>
      <c r="G150">
        <f t="shared" si="5"/>
        <v>118</v>
      </c>
      <c r="H150" t="s">
        <v>20</v>
      </c>
      <c r="I150">
        <v>15</v>
      </c>
      <c r="J150">
        <v>1</v>
      </c>
      <c r="K150">
        <v>0</v>
      </c>
      <c r="L150">
        <v>0</v>
      </c>
      <c r="N150" t="s">
        <v>1901</v>
      </c>
      <c r="O150" t="s">
        <v>26</v>
      </c>
      <c r="Q150">
        <v>2</v>
      </c>
      <c r="R150" t="b">
        <v>0</v>
      </c>
      <c r="S150" t="s">
        <v>237</v>
      </c>
      <c r="T150">
        <v>0</v>
      </c>
    </row>
    <row r="151" spans="1:20" x14ac:dyDescent="0.25">
      <c r="A151" t="s">
        <v>116</v>
      </c>
      <c r="B151">
        <v>5</v>
      </c>
      <c r="C151" t="s">
        <v>19</v>
      </c>
      <c r="D151">
        <f t="shared" si="6"/>
        <v>181</v>
      </c>
      <c r="E151">
        <f>E150</f>
        <v>115</v>
      </c>
      <c r="F151">
        <f>D151+4</f>
        <v>185</v>
      </c>
      <c r="G151">
        <f t="shared" si="5"/>
        <v>118</v>
      </c>
      <c r="H151" t="s">
        <v>20</v>
      </c>
      <c r="I151">
        <v>15</v>
      </c>
      <c r="J151">
        <v>1</v>
      </c>
      <c r="K151">
        <v>0</v>
      </c>
      <c r="L151">
        <v>0</v>
      </c>
      <c r="N151" t="s">
        <v>1901</v>
      </c>
      <c r="O151" t="s">
        <v>26</v>
      </c>
      <c r="Q151">
        <v>2</v>
      </c>
      <c r="R151" t="b">
        <v>0</v>
      </c>
      <c r="S151" t="s">
        <v>237</v>
      </c>
      <c r="T151">
        <v>0</v>
      </c>
    </row>
    <row r="152" spans="1:20" x14ac:dyDescent="0.25">
      <c r="A152" t="s">
        <v>117</v>
      </c>
      <c r="B152">
        <v>5</v>
      </c>
      <c r="C152" t="s">
        <v>19</v>
      </c>
      <c r="D152">
        <f t="shared" si="6"/>
        <v>199</v>
      </c>
      <c r="E152">
        <f>E151</f>
        <v>115</v>
      </c>
      <c r="F152">
        <f>D152+4</f>
        <v>203</v>
      </c>
      <c r="G152">
        <f t="shared" si="5"/>
        <v>118</v>
      </c>
      <c r="H152" t="s">
        <v>20</v>
      </c>
      <c r="I152">
        <v>15</v>
      </c>
      <c r="J152">
        <v>1</v>
      </c>
      <c r="K152">
        <v>0</v>
      </c>
      <c r="L152">
        <v>0</v>
      </c>
      <c r="N152" t="s">
        <v>1901</v>
      </c>
      <c r="O152" t="s">
        <v>26</v>
      </c>
      <c r="Q152">
        <v>2</v>
      </c>
      <c r="R152" t="b">
        <v>0</v>
      </c>
      <c r="S152" t="s">
        <v>237</v>
      </c>
      <c r="T152">
        <v>0</v>
      </c>
    </row>
    <row r="153" spans="1:20" x14ac:dyDescent="0.25">
      <c r="A153" t="s">
        <v>118</v>
      </c>
      <c r="B153">
        <v>5</v>
      </c>
      <c r="C153" t="s">
        <v>19</v>
      </c>
      <c r="D153">
        <f t="shared" si="6"/>
        <v>101</v>
      </c>
      <c r="E153">
        <f>E148+11</f>
        <v>125</v>
      </c>
      <c r="F153">
        <f>F148</f>
        <v>143</v>
      </c>
      <c r="G153">
        <f t="shared" si="5"/>
        <v>128</v>
      </c>
      <c r="H153" t="s">
        <v>209</v>
      </c>
      <c r="I153">
        <v>8</v>
      </c>
      <c r="J153">
        <v>0</v>
      </c>
      <c r="K153">
        <v>0</v>
      </c>
      <c r="L153">
        <v>0</v>
      </c>
      <c r="N153" t="s">
        <v>1901</v>
      </c>
      <c r="O153" t="s">
        <v>26</v>
      </c>
      <c r="Q153">
        <v>3</v>
      </c>
      <c r="R153" t="b">
        <v>1</v>
      </c>
      <c r="S153" t="s">
        <v>237</v>
      </c>
      <c r="T153">
        <v>0</v>
      </c>
    </row>
    <row r="154" spans="1:20" x14ac:dyDescent="0.25">
      <c r="A154" t="s">
        <v>119</v>
      </c>
      <c r="B154">
        <v>5</v>
      </c>
      <c r="C154" t="s">
        <v>19</v>
      </c>
      <c r="D154">
        <f t="shared" si="6"/>
        <v>145</v>
      </c>
      <c r="E154">
        <f>E153+1</f>
        <v>126</v>
      </c>
      <c r="F154">
        <f>D154+4</f>
        <v>149</v>
      </c>
      <c r="G154">
        <f t="shared" si="5"/>
        <v>129</v>
      </c>
      <c r="H154" t="s">
        <v>20</v>
      </c>
      <c r="I154">
        <v>15</v>
      </c>
      <c r="J154">
        <v>1</v>
      </c>
      <c r="K154">
        <v>0</v>
      </c>
      <c r="L154">
        <v>0</v>
      </c>
      <c r="N154" t="s">
        <v>1901</v>
      </c>
      <c r="O154" t="s">
        <v>26</v>
      </c>
      <c r="Q154">
        <v>2</v>
      </c>
      <c r="R154" t="b">
        <v>0</v>
      </c>
      <c r="S154" t="s">
        <v>237</v>
      </c>
      <c r="T154">
        <v>0</v>
      </c>
    </row>
    <row r="155" spans="1:20" x14ac:dyDescent="0.25">
      <c r="A155" t="s">
        <v>120</v>
      </c>
      <c r="B155">
        <v>5</v>
      </c>
      <c r="C155" t="s">
        <v>19</v>
      </c>
      <c r="D155">
        <f t="shared" si="6"/>
        <v>163</v>
      </c>
      <c r="E155">
        <f>E154</f>
        <v>126</v>
      </c>
      <c r="F155">
        <f>D155+4</f>
        <v>167</v>
      </c>
      <c r="G155">
        <f t="shared" si="5"/>
        <v>129</v>
      </c>
      <c r="H155" t="s">
        <v>20</v>
      </c>
      <c r="I155">
        <v>15</v>
      </c>
      <c r="J155">
        <v>1</v>
      </c>
      <c r="K155">
        <v>0</v>
      </c>
      <c r="L155">
        <v>0</v>
      </c>
      <c r="N155" t="s">
        <v>1901</v>
      </c>
      <c r="O155" t="s">
        <v>26</v>
      </c>
      <c r="Q155">
        <v>2</v>
      </c>
      <c r="R155" t="b">
        <v>0</v>
      </c>
      <c r="S155" t="s">
        <v>237</v>
      </c>
      <c r="T155">
        <v>0</v>
      </c>
    </row>
    <row r="156" spans="1:20" x14ac:dyDescent="0.25">
      <c r="A156" t="s">
        <v>121</v>
      </c>
      <c r="B156">
        <v>5</v>
      </c>
      <c r="C156" t="s">
        <v>19</v>
      </c>
      <c r="D156">
        <f t="shared" si="6"/>
        <v>181</v>
      </c>
      <c r="E156">
        <f>E155</f>
        <v>126</v>
      </c>
      <c r="F156">
        <f>D156+4</f>
        <v>185</v>
      </c>
      <c r="G156">
        <f t="shared" si="5"/>
        <v>129</v>
      </c>
      <c r="H156" t="s">
        <v>20</v>
      </c>
      <c r="I156">
        <v>15</v>
      </c>
      <c r="J156">
        <v>1</v>
      </c>
      <c r="K156">
        <v>0</v>
      </c>
      <c r="L156">
        <v>0</v>
      </c>
      <c r="N156" t="s">
        <v>1901</v>
      </c>
      <c r="O156" t="s">
        <v>26</v>
      </c>
      <c r="Q156">
        <v>2</v>
      </c>
      <c r="R156" t="b">
        <v>0</v>
      </c>
      <c r="S156" t="s">
        <v>237</v>
      </c>
      <c r="T156">
        <v>0</v>
      </c>
    </row>
    <row r="157" spans="1:20" x14ac:dyDescent="0.25">
      <c r="A157" t="s">
        <v>122</v>
      </c>
      <c r="B157">
        <v>5</v>
      </c>
      <c r="C157" t="s">
        <v>19</v>
      </c>
      <c r="D157">
        <f t="shared" si="6"/>
        <v>199</v>
      </c>
      <c r="E157">
        <f>E156</f>
        <v>126</v>
      </c>
      <c r="F157">
        <f>D157+4</f>
        <v>203</v>
      </c>
      <c r="G157">
        <f t="shared" si="5"/>
        <v>129</v>
      </c>
      <c r="H157" t="s">
        <v>20</v>
      </c>
      <c r="I157">
        <v>15</v>
      </c>
      <c r="J157">
        <v>1</v>
      </c>
      <c r="K157">
        <v>0</v>
      </c>
      <c r="L157">
        <v>0</v>
      </c>
      <c r="N157" t="s">
        <v>1901</v>
      </c>
      <c r="O157" t="s">
        <v>26</v>
      </c>
      <c r="Q157">
        <v>2</v>
      </c>
      <c r="R157" t="b">
        <v>0</v>
      </c>
      <c r="S157" t="s">
        <v>237</v>
      </c>
      <c r="T157">
        <v>0</v>
      </c>
    </row>
    <row r="158" spans="1:20" x14ac:dyDescent="0.25">
      <c r="A158" t="s">
        <v>48</v>
      </c>
      <c r="B158">
        <v>5</v>
      </c>
      <c r="C158" t="s">
        <v>19</v>
      </c>
      <c r="D158">
        <v>7</v>
      </c>
      <c r="E158">
        <f>G128</f>
        <v>134</v>
      </c>
      <c r="F158">
        <v>203</v>
      </c>
      <c r="G158">
        <f t="shared" si="5"/>
        <v>137</v>
      </c>
      <c r="H158" t="s">
        <v>209</v>
      </c>
      <c r="I158">
        <v>12</v>
      </c>
      <c r="J158">
        <v>1</v>
      </c>
      <c r="K158">
        <v>0</v>
      </c>
      <c r="L158">
        <v>0</v>
      </c>
      <c r="N158" t="s">
        <v>21</v>
      </c>
      <c r="O158" t="s">
        <v>26</v>
      </c>
      <c r="Q158">
        <v>2</v>
      </c>
      <c r="R158" t="b">
        <v>0</v>
      </c>
      <c r="S158" t="s">
        <v>237</v>
      </c>
      <c r="T158">
        <v>0</v>
      </c>
    </row>
    <row r="159" spans="1:20" x14ac:dyDescent="0.25">
      <c r="A159" t="s">
        <v>132</v>
      </c>
      <c r="B159">
        <v>5</v>
      </c>
      <c r="C159" t="s">
        <v>19</v>
      </c>
      <c r="D159">
        <v>101</v>
      </c>
      <c r="E159">
        <f>G158+4</f>
        <v>141</v>
      </c>
      <c r="F159">
        <v>205</v>
      </c>
      <c r="G159">
        <f>E159+4</f>
        <v>145</v>
      </c>
      <c r="H159" t="s">
        <v>209</v>
      </c>
      <c r="I159">
        <v>9</v>
      </c>
      <c r="J159">
        <v>0</v>
      </c>
      <c r="K159">
        <v>0</v>
      </c>
      <c r="L159">
        <v>0</v>
      </c>
      <c r="N159" t="s">
        <v>21</v>
      </c>
      <c r="O159" t="s">
        <v>208</v>
      </c>
      <c r="P159" s="1"/>
      <c r="Q159">
        <v>2</v>
      </c>
      <c r="R159" t="b">
        <v>1</v>
      </c>
      <c r="S159" t="s">
        <v>237</v>
      </c>
      <c r="T159">
        <v>0</v>
      </c>
    </row>
    <row r="160" spans="1:20" x14ac:dyDescent="0.25">
      <c r="A160" t="s">
        <v>49</v>
      </c>
      <c r="B160">
        <v>5</v>
      </c>
      <c r="C160" t="s">
        <v>25</v>
      </c>
      <c r="D160">
        <v>5</v>
      </c>
      <c r="E160">
        <f>G158+4</f>
        <v>141</v>
      </c>
      <c r="F160">
        <f>D160+88</f>
        <v>93</v>
      </c>
      <c r="G160">
        <f>E160+80</f>
        <v>221</v>
      </c>
      <c r="I160">
        <v>0</v>
      </c>
      <c r="J160">
        <v>0</v>
      </c>
      <c r="K160">
        <v>0</v>
      </c>
      <c r="L160">
        <v>0</v>
      </c>
      <c r="N160" t="s">
        <v>21</v>
      </c>
      <c r="O160" t="s">
        <v>26</v>
      </c>
      <c r="Q160">
        <v>2</v>
      </c>
      <c r="R160" t="b">
        <v>0</v>
      </c>
      <c r="S160" t="s">
        <v>237</v>
      </c>
      <c r="T160">
        <v>0</v>
      </c>
    </row>
    <row r="161" spans="1:20" x14ac:dyDescent="0.25">
      <c r="A161" t="s">
        <v>968</v>
      </c>
      <c r="B161">
        <v>5</v>
      </c>
      <c r="C161" t="s">
        <v>27</v>
      </c>
      <c r="D161">
        <v>100</v>
      </c>
      <c r="E161">
        <f>G160-39</f>
        <v>182</v>
      </c>
      <c r="F161">
        <v>210</v>
      </c>
      <c r="G161">
        <f>E161+36</f>
        <v>218</v>
      </c>
      <c r="I161">
        <v>0</v>
      </c>
      <c r="J161">
        <v>1</v>
      </c>
      <c r="K161">
        <v>0</v>
      </c>
      <c r="L161">
        <v>0</v>
      </c>
      <c r="M161" t="s">
        <v>1901</v>
      </c>
      <c r="N161" t="s">
        <v>1901</v>
      </c>
      <c r="O161" t="s">
        <v>26</v>
      </c>
      <c r="Q161">
        <v>0</v>
      </c>
      <c r="R161" t="b">
        <v>0</v>
      </c>
      <c r="S161" t="s">
        <v>237</v>
      </c>
      <c r="T161">
        <v>0</v>
      </c>
    </row>
    <row r="162" spans="1:20" x14ac:dyDescent="0.25">
      <c r="A162" t="s">
        <v>963</v>
      </c>
      <c r="B162">
        <v>5</v>
      </c>
      <c r="C162" t="s">
        <v>19</v>
      </c>
      <c r="D162">
        <f>D161+1</f>
        <v>101</v>
      </c>
      <c r="E162">
        <f>E161+2</f>
        <v>184</v>
      </c>
      <c r="F162">
        <f>F161</f>
        <v>210</v>
      </c>
      <c r="G162">
        <f>E162+3</f>
        <v>187</v>
      </c>
      <c r="H162" t="s">
        <v>209</v>
      </c>
      <c r="I162">
        <v>8</v>
      </c>
      <c r="J162">
        <v>1</v>
      </c>
      <c r="K162">
        <v>0</v>
      </c>
      <c r="L162">
        <v>0</v>
      </c>
      <c r="N162" t="s">
        <v>1901</v>
      </c>
      <c r="O162" t="s">
        <v>26</v>
      </c>
      <c r="Q162">
        <v>3</v>
      </c>
      <c r="R162" t="b">
        <v>0</v>
      </c>
      <c r="S162" t="s">
        <v>237</v>
      </c>
      <c r="T162">
        <v>0</v>
      </c>
    </row>
    <row r="163" spans="1:20" x14ac:dyDescent="0.25">
      <c r="A163" t="s">
        <v>958</v>
      </c>
      <c r="B163">
        <v>5</v>
      </c>
      <c r="C163" t="s">
        <v>19</v>
      </c>
      <c r="D163">
        <f>D161+37</f>
        <v>137</v>
      </c>
      <c r="E163">
        <f>E161+7</f>
        <v>189</v>
      </c>
      <c r="F163">
        <f>D163+18</f>
        <v>155</v>
      </c>
      <c r="G163">
        <f>E163+3</f>
        <v>192</v>
      </c>
      <c r="H163" t="s">
        <v>209</v>
      </c>
      <c r="I163">
        <v>8</v>
      </c>
      <c r="J163">
        <v>0</v>
      </c>
      <c r="K163">
        <v>0</v>
      </c>
      <c r="L163">
        <v>0</v>
      </c>
      <c r="N163" t="s">
        <v>1901</v>
      </c>
      <c r="O163" t="s">
        <v>28</v>
      </c>
      <c r="Q163">
        <v>3</v>
      </c>
      <c r="R163" t="b">
        <v>1</v>
      </c>
      <c r="S163" t="s">
        <v>237</v>
      </c>
      <c r="T163">
        <v>0</v>
      </c>
    </row>
    <row r="164" spans="1:20" x14ac:dyDescent="0.25">
      <c r="A164" t="s">
        <v>959</v>
      </c>
      <c r="B164">
        <v>5</v>
      </c>
      <c r="C164" t="s">
        <v>19</v>
      </c>
      <c r="D164">
        <f>D167</f>
        <v>156</v>
      </c>
      <c r="E164">
        <f>E163</f>
        <v>189</v>
      </c>
      <c r="F164">
        <f>D168-1</f>
        <v>173</v>
      </c>
      <c r="G164">
        <f>E164+3</f>
        <v>192</v>
      </c>
      <c r="H164" t="s">
        <v>209</v>
      </c>
      <c r="I164">
        <v>8</v>
      </c>
      <c r="J164">
        <v>0</v>
      </c>
      <c r="K164">
        <v>0</v>
      </c>
      <c r="L164">
        <v>0</v>
      </c>
      <c r="N164" t="s">
        <v>1901</v>
      </c>
      <c r="O164" t="s">
        <v>28</v>
      </c>
      <c r="Q164">
        <v>3</v>
      </c>
      <c r="R164" t="b">
        <v>1</v>
      </c>
      <c r="S164" t="s">
        <v>237</v>
      </c>
      <c r="T164">
        <v>0</v>
      </c>
    </row>
    <row r="165" spans="1:20" x14ac:dyDescent="0.25">
      <c r="A165" t="s">
        <v>960</v>
      </c>
      <c r="B165">
        <v>5</v>
      </c>
      <c r="C165" t="s">
        <v>19</v>
      </c>
      <c r="D165">
        <f>D168-1</f>
        <v>173</v>
      </c>
      <c r="E165">
        <f>E164</f>
        <v>189</v>
      </c>
      <c r="F165">
        <f>D169+1</f>
        <v>193</v>
      </c>
      <c r="G165">
        <f>E165+3</f>
        <v>192</v>
      </c>
      <c r="H165" t="s">
        <v>209</v>
      </c>
      <c r="I165">
        <v>8</v>
      </c>
      <c r="J165">
        <v>0</v>
      </c>
      <c r="K165">
        <v>0</v>
      </c>
      <c r="L165">
        <v>0</v>
      </c>
      <c r="N165" t="s">
        <v>1901</v>
      </c>
      <c r="O165" t="s">
        <v>28</v>
      </c>
      <c r="Q165">
        <v>3</v>
      </c>
      <c r="R165" t="b">
        <v>1</v>
      </c>
      <c r="S165" t="s">
        <v>237</v>
      </c>
      <c r="T165">
        <v>0</v>
      </c>
    </row>
    <row r="166" spans="1:20" x14ac:dyDescent="0.25">
      <c r="A166" t="s">
        <v>961</v>
      </c>
      <c r="B166">
        <v>5</v>
      </c>
      <c r="C166" t="s">
        <v>19</v>
      </c>
      <c r="D166">
        <f>D169</f>
        <v>192</v>
      </c>
      <c r="E166">
        <f>E165</f>
        <v>189</v>
      </c>
      <c r="F166">
        <f>D166+18</f>
        <v>210</v>
      </c>
      <c r="G166">
        <f>E166+3</f>
        <v>192</v>
      </c>
      <c r="H166" t="s">
        <v>209</v>
      </c>
      <c r="I166">
        <v>8</v>
      </c>
      <c r="J166">
        <v>0</v>
      </c>
      <c r="K166">
        <v>0</v>
      </c>
      <c r="L166">
        <v>0</v>
      </c>
      <c r="N166" t="s">
        <v>1901</v>
      </c>
      <c r="O166" t="s">
        <v>28</v>
      </c>
      <c r="Q166">
        <v>3</v>
      </c>
      <c r="R166" t="b">
        <v>1</v>
      </c>
      <c r="S166" t="s">
        <v>237</v>
      </c>
      <c r="T166">
        <v>0</v>
      </c>
    </row>
    <row r="167" spans="1:20" x14ac:dyDescent="0.25">
      <c r="A167" t="s">
        <v>53</v>
      </c>
      <c r="B167">
        <v>5</v>
      </c>
      <c r="C167" t="s">
        <v>26</v>
      </c>
      <c r="D167">
        <f>F163+1</f>
        <v>156</v>
      </c>
      <c r="E167">
        <f>E163</f>
        <v>189</v>
      </c>
      <c r="F167">
        <f>F163+1</f>
        <v>156</v>
      </c>
      <c r="G167">
        <f>G161</f>
        <v>218</v>
      </c>
      <c r="I167">
        <v>0</v>
      </c>
      <c r="J167">
        <v>0</v>
      </c>
      <c r="K167">
        <v>0</v>
      </c>
      <c r="L167">
        <v>0</v>
      </c>
      <c r="N167" t="s">
        <v>1901</v>
      </c>
      <c r="O167" t="s">
        <v>26</v>
      </c>
      <c r="Q167">
        <v>4</v>
      </c>
      <c r="R167" t="b">
        <v>0</v>
      </c>
      <c r="S167" t="s">
        <v>237</v>
      </c>
      <c r="T167">
        <v>0</v>
      </c>
    </row>
    <row r="168" spans="1:20" x14ac:dyDescent="0.25">
      <c r="A168" t="s">
        <v>54</v>
      </c>
      <c r="B168">
        <v>5</v>
      </c>
      <c r="C168" t="s">
        <v>26</v>
      </c>
      <c r="D168">
        <f>D167+18</f>
        <v>174</v>
      </c>
      <c r="E168">
        <f>E163</f>
        <v>189</v>
      </c>
      <c r="F168">
        <f t="shared" ref="F168:F169" si="7">D168</f>
        <v>174</v>
      </c>
      <c r="G168">
        <f>G167</f>
        <v>218</v>
      </c>
      <c r="I168">
        <v>0</v>
      </c>
      <c r="J168">
        <v>0</v>
      </c>
      <c r="K168">
        <v>0</v>
      </c>
      <c r="L168">
        <v>0</v>
      </c>
      <c r="N168" t="s">
        <v>1901</v>
      </c>
      <c r="O168" t="s">
        <v>26</v>
      </c>
      <c r="Q168">
        <v>4</v>
      </c>
      <c r="R168" t="b">
        <v>0</v>
      </c>
      <c r="S168" t="s">
        <v>237</v>
      </c>
      <c r="T168">
        <v>0</v>
      </c>
    </row>
    <row r="169" spans="1:20" x14ac:dyDescent="0.25">
      <c r="A169" t="s">
        <v>55</v>
      </c>
      <c r="B169">
        <v>5</v>
      </c>
      <c r="C169" t="s">
        <v>26</v>
      </c>
      <c r="D169">
        <f>D168+18</f>
        <v>192</v>
      </c>
      <c r="E169">
        <f>E163</f>
        <v>189</v>
      </c>
      <c r="F169">
        <f t="shared" si="7"/>
        <v>192</v>
      </c>
      <c r="G169">
        <f>G168</f>
        <v>218</v>
      </c>
      <c r="I169">
        <v>0</v>
      </c>
      <c r="J169">
        <v>0</v>
      </c>
      <c r="K169">
        <v>0</v>
      </c>
      <c r="L169">
        <v>0</v>
      </c>
      <c r="N169" t="s">
        <v>1901</v>
      </c>
      <c r="O169" t="s">
        <v>26</v>
      </c>
      <c r="Q169">
        <v>4</v>
      </c>
      <c r="R169" t="b">
        <v>0</v>
      </c>
      <c r="S169" t="s">
        <v>237</v>
      </c>
      <c r="T169">
        <v>0</v>
      </c>
    </row>
    <row r="170" spans="1:20" x14ac:dyDescent="0.25">
      <c r="A170" t="s">
        <v>64</v>
      </c>
      <c r="B170">
        <v>5</v>
      </c>
      <c r="C170" t="s">
        <v>26</v>
      </c>
      <c r="D170">
        <f>D161</f>
        <v>100</v>
      </c>
      <c r="E170">
        <f>E163+16</f>
        <v>205</v>
      </c>
      <c r="F170">
        <f>F161</f>
        <v>210</v>
      </c>
      <c r="G170">
        <f>E170</f>
        <v>205</v>
      </c>
      <c r="I170">
        <v>0</v>
      </c>
      <c r="J170">
        <v>0</v>
      </c>
      <c r="K170">
        <v>0</v>
      </c>
      <c r="L170">
        <v>0</v>
      </c>
      <c r="N170" t="s">
        <v>1901</v>
      </c>
      <c r="O170" t="s">
        <v>26</v>
      </c>
      <c r="Q170">
        <v>4</v>
      </c>
      <c r="R170" t="b">
        <v>0</v>
      </c>
      <c r="S170" t="s">
        <v>237</v>
      </c>
      <c r="T170">
        <v>0</v>
      </c>
    </row>
    <row r="171" spans="1:20" x14ac:dyDescent="0.25">
      <c r="A171" t="s">
        <v>126</v>
      </c>
      <c r="B171">
        <v>5</v>
      </c>
      <c r="C171" t="s">
        <v>19</v>
      </c>
      <c r="D171">
        <f>D161+1</f>
        <v>101</v>
      </c>
      <c r="E171">
        <f>E170+2</f>
        <v>207</v>
      </c>
      <c r="F171">
        <f>D171+42</f>
        <v>143</v>
      </c>
      <c r="G171">
        <f>E171+3</f>
        <v>210</v>
      </c>
      <c r="H171" t="s">
        <v>209</v>
      </c>
      <c r="I171">
        <v>8</v>
      </c>
      <c r="J171">
        <v>0</v>
      </c>
      <c r="K171">
        <v>0</v>
      </c>
      <c r="L171">
        <v>0</v>
      </c>
      <c r="N171" t="s">
        <v>1901</v>
      </c>
      <c r="O171" t="s">
        <v>26</v>
      </c>
      <c r="Q171">
        <v>3</v>
      </c>
      <c r="R171" t="b">
        <v>1</v>
      </c>
      <c r="S171" t="s">
        <v>237</v>
      </c>
      <c r="T171">
        <v>0</v>
      </c>
    </row>
    <row r="172" spans="1:20" x14ac:dyDescent="0.25">
      <c r="A172" t="s">
        <v>127</v>
      </c>
      <c r="B172">
        <v>5</v>
      </c>
      <c r="C172" t="s">
        <v>19</v>
      </c>
      <c r="D172">
        <f>D163+8</f>
        <v>145</v>
      </c>
      <c r="E172">
        <f>E171+1</f>
        <v>208</v>
      </c>
      <c r="F172">
        <f>D172+4</f>
        <v>149</v>
      </c>
      <c r="G172">
        <f>E172+3</f>
        <v>211</v>
      </c>
      <c r="H172" t="s">
        <v>20</v>
      </c>
      <c r="I172">
        <v>15</v>
      </c>
      <c r="J172">
        <v>1</v>
      </c>
      <c r="K172">
        <v>0</v>
      </c>
      <c r="L172">
        <v>0</v>
      </c>
      <c r="N172" t="s">
        <v>1901</v>
      </c>
      <c r="O172" t="s">
        <v>26</v>
      </c>
      <c r="Q172">
        <v>2</v>
      </c>
      <c r="R172" t="b">
        <v>0</v>
      </c>
      <c r="S172" t="s">
        <v>237</v>
      </c>
      <c r="T172">
        <v>0</v>
      </c>
    </row>
    <row r="173" spans="1:20" x14ac:dyDescent="0.25">
      <c r="A173" t="s">
        <v>128</v>
      </c>
      <c r="B173">
        <v>5</v>
      </c>
      <c r="C173" t="s">
        <v>19</v>
      </c>
      <c r="D173">
        <f>D172+18</f>
        <v>163</v>
      </c>
      <c r="E173">
        <f>E172</f>
        <v>208</v>
      </c>
      <c r="F173">
        <f>D173+4</f>
        <v>167</v>
      </c>
      <c r="G173">
        <f>E173+3</f>
        <v>211</v>
      </c>
      <c r="H173" t="s">
        <v>20</v>
      </c>
      <c r="I173">
        <v>15</v>
      </c>
      <c r="J173">
        <v>1</v>
      </c>
      <c r="K173">
        <v>0</v>
      </c>
      <c r="L173">
        <v>0</v>
      </c>
      <c r="N173" t="s">
        <v>1901</v>
      </c>
      <c r="O173" t="s">
        <v>26</v>
      </c>
      <c r="Q173">
        <v>2</v>
      </c>
      <c r="R173" t="b">
        <v>0</v>
      </c>
      <c r="S173" t="s">
        <v>237</v>
      </c>
      <c r="T173">
        <v>0</v>
      </c>
    </row>
    <row r="174" spans="1:20" x14ac:dyDescent="0.25">
      <c r="A174" t="s">
        <v>129</v>
      </c>
      <c r="B174">
        <v>5</v>
      </c>
      <c r="C174" t="s">
        <v>19</v>
      </c>
      <c r="D174">
        <f>D173+18</f>
        <v>181</v>
      </c>
      <c r="E174">
        <f>E173</f>
        <v>208</v>
      </c>
      <c r="F174">
        <f>D174+4</f>
        <v>185</v>
      </c>
      <c r="G174">
        <f>E174+3</f>
        <v>211</v>
      </c>
      <c r="H174" t="s">
        <v>20</v>
      </c>
      <c r="I174">
        <v>15</v>
      </c>
      <c r="J174">
        <v>1</v>
      </c>
      <c r="K174">
        <v>0</v>
      </c>
      <c r="L174">
        <v>0</v>
      </c>
      <c r="N174" t="s">
        <v>1901</v>
      </c>
      <c r="O174" t="s">
        <v>26</v>
      </c>
      <c r="Q174">
        <v>2</v>
      </c>
      <c r="R174" t="b">
        <v>0</v>
      </c>
      <c r="S174" t="s">
        <v>237</v>
      </c>
      <c r="T174">
        <v>0</v>
      </c>
    </row>
    <row r="175" spans="1:20" x14ac:dyDescent="0.25">
      <c r="A175" t="s">
        <v>130</v>
      </c>
      <c r="B175">
        <v>5</v>
      </c>
      <c r="C175" t="s">
        <v>19</v>
      </c>
      <c r="D175">
        <f>D174+18</f>
        <v>199</v>
      </c>
      <c r="E175">
        <f>E174</f>
        <v>208</v>
      </c>
      <c r="F175">
        <f>D175+4</f>
        <v>203</v>
      </c>
      <c r="G175">
        <f>E175+3</f>
        <v>211</v>
      </c>
      <c r="H175" t="s">
        <v>20</v>
      </c>
      <c r="I175">
        <v>15</v>
      </c>
      <c r="J175">
        <v>1</v>
      </c>
      <c r="K175">
        <v>0</v>
      </c>
      <c r="L175">
        <v>0</v>
      </c>
      <c r="N175" t="s">
        <v>1901</v>
      </c>
      <c r="O175" t="s">
        <v>26</v>
      </c>
      <c r="Q175">
        <v>2</v>
      </c>
      <c r="R175" t="b">
        <v>0</v>
      </c>
      <c r="S175" t="s">
        <v>237</v>
      </c>
      <c r="T175">
        <v>0</v>
      </c>
    </row>
    <row r="176" spans="1:20" x14ac:dyDescent="0.25">
      <c r="A176" t="s">
        <v>252</v>
      </c>
      <c r="B176">
        <v>5</v>
      </c>
      <c r="C176" t="s">
        <v>27</v>
      </c>
      <c r="D176">
        <v>0</v>
      </c>
      <c r="E176">
        <f>G161+4</f>
        <v>222</v>
      </c>
      <c r="F176">
        <v>210</v>
      </c>
      <c r="G176">
        <v>298</v>
      </c>
      <c r="I176">
        <v>0</v>
      </c>
      <c r="J176">
        <v>1</v>
      </c>
      <c r="K176">
        <v>0</v>
      </c>
      <c r="L176">
        <v>0</v>
      </c>
      <c r="M176" t="s">
        <v>1900</v>
      </c>
      <c r="N176" t="s">
        <v>1900</v>
      </c>
      <c r="O176" t="s">
        <v>26</v>
      </c>
      <c r="Q176">
        <v>2</v>
      </c>
      <c r="R176" t="b">
        <v>0</v>
      </c>
      <c r="S176" t="s">
        <v>237</v>
      </c>
      <c r="T176">
        <v>0</v>
      </c>
    </row>
    <row r="177" spans="1:20" x14ac:dyDescent="0.25">
      <c r="A177" t="s">
        <v>253</v>
      </c>
      <c r="B177">
        <v>5</v>
      </c>
      <c r="C177" t="s">
        <v>19</v>
      </c>
      <c r="D177">
        <v>13</v>
      </c>
      <c r="E177">
        <f>E176+3</f>
        <v>225</v>
      </c>
      <c r="F177">
        <v>199</v>
      </c>
      <c r="G177">
        <f>E177+4</f>
        <v>229</v>
      </c>
      <c r="H177" t="s">
        <v>209</v>
      </c>
      <c r="I177">
        <v>14</v>
      </c>
      <c r="J177">
        <v>1</v>
      </c>
      <c r="K177">
        <v>0</v>
      </c>
      <c r="L177">
        <v>0</v>
      </c>
      <c r="N177" t="s">
        <v>1900</v>
      </c>
      <c r="O177" t="s">
        <v>208</v>
      </c>
      <c r="Q177">
        <v>3</v>
      </c>
      <c r="R177" t="b">
        <v>1</v>
      </c>
      <c r="S177" t="s">
        <v>237</v>
      </c>
      <c r="T177">
        <v>0</v>
      </c>
    </row>
    <row r="178" spans="1:20" x14ac:dyDescent="0.25">
      <c r="A178" t="s">
        <v>179</v>
      </c>
      <c r="B178">
        <v>5</v>
      </c>
      <c r="C178" t="s">
        <v>19</v>
      </c>
      <c r="D178">
        <f>D177</f>
        <v>13</v>
      </c>
      <c r="E178">
        <f>G177+2</f>
        <v>231</v>
      </c>
      <c r="F178">
        <f>F177</f>
        <v>199</v>
      </c>
      <c r="G178">
        <f>E178+4</f>
        <v>235</v>
      </c>
      <c r="H178" t="s">
        <v>209</v>
      </c>
      <c r="I178">
        <v>9</v>
      </c>
      <c r="J178">
        <v>0</v>
      </c>
      <c r="K178">
        <v>0</v>
      </c>
      <c r="L178">
        <v>0</v>
      </c>
      <c r="N178" t="s">
        <v>1900</v>
      </c>
      <c r="O178" t="s">
        <v>208</v>
      </c>
      <c r="Q178">
        <v>3</v>
      </c>
      <c r="R178" t="b">
        <v>1</v>
      </c>
      <c r="S178" t="s">
        <v>237</v>
      </c>
      <c r="T178">
        <v>0</v>
      </c>
    </row>
    <row r="179" spans="1:20" x14ac:dyDescent="0.25">
      <c r="A179" t="s">
        <v>50</v>
      </c>
      <c r="B179">
        <v>2</v>
      </c>
      <c r="C179" t="s">
        <v>19</v>
      </c>
      <c r="D179">
        <v>14</v>
      </c>
      <c r="E179">
        <v>20</v>
      </c>
      <c r="F179">
        <v>200</v>
      </c>
      <c r="G179">
        <f>E179+4</f>
        <v>24</v>
      </c>
      <c r="H179" t="s">
        <v>209</v>
      </c>
      <c r="I179">
        <v>8</v>
      </c>
      <c r="J179">
        <v>0</v>
      </c>
      <c r="K179">
        <v>0</v>
      </c>
      <c r="L179">
        <v>0</v>
      </c>
      <c r="N179" t="s">
        <v>933</v>
      </c>
      <c r="O179" t="s">
        <v>208</v>
      </c>
      <c r="Q179">
        <v>3</v>
      </c>
      <c r="R179" t="b">
        <v>1</v>
      </c>
      <c r="S179" t="s">
        <v>237</v>
      </c>
      <c r="T179">
        <v>0</v>
      </c>
    </row>
    <row r="180" spans="1:20" x14ac:dyDescent="0.25">
      <c r="A180" t="s">
        <v>918</v>
      </c>
      <c r="B180">
        <v>2</v>
      </c>
      <c r="C180" t="s">
        <v>19</v>
      </c>
      <c r="D180">
        <v>14</v>
      </c>
      <c r="E180">
        <v>103</v>
      </c>
      <c r="F180">
        <v>200</v>
      </c>
      <c r="G180">
        <f>E180+4</f>
        <v>107</v>
      </c>
      <c r="H180" t="s">
        <v>209</v>
      </c>
      <c r="I180">
        <v>8</v>
      </c>
      <c r="J180">
        <v>1</v>
      </c>
      <c r="K180">
        <v>0</v>
      </c>
      <c r="L180">
        <v>0</v>
      </c>
      <c r="N180" t="s">
        <v>933</v>
      </c>
      <c r="O180" t="s">
        <v>208</v>
      </c>
      <c r="P180" s="1"/>
      <c r="Q180">
        <v>2</v>
      </c>
      <c r="R180" t="b">
        <v>1</v>
      </c>
      <c r="T180">
        <v>0</v>
      </c>
    </row>
    <row r="181" spans="1:20" x14ac:dyDescent="0.25">
      <c r="A181" t="s">
        <v>920</v>
      </c>
      <c r="B181">
        <v>2</v>
      </c>
      <c r="C181" t="s">
        <v>19</v>
      </c>
      <c r="D181">
        <v>14</v>
      </c>
      <c r="E181">
        <f>G180+1</f>
        <v>108</v>
      </c>
      <c r="F181">
        <v>200</v>
      </c>
      <c r="G181">
        <f t="shared" ref="G181:G188" si="8">E181+4</f>
        <v>112</v>
      </c>
      <c r="H181" t="s">
        <v>209</v>
      </c>
      <c r="I181">
        <v>8</v>
      </c>
      <c r="J181">
        <v>0</v>
      </c>
      <c r="K181">
        <v>0</v>
      </c>
      <c r="L181">
        <v>0</v>
      </c>
      <c r="N181" t="s">
        <v>933</v>
      </c>
      <c r="O181" t="s">
        <v>208</v>
      </c>
      <c r="P181" s="1"/>
      <c r="Q181">
        <v>2</v>
      </c>
      <c r="R181" t="b">
        <v>1</v>
      </c>
      <c r="T181">
        <v>0</v>
      </c>
    </row>
    <row r="182" spans="1:20" x14ac:dyDescent="0.25">
      <c r="A182" t="s">
        <v>1632</v>
      </c>
      <c r="B182">
        <v>2</v>
      </c>
      <c r="C182" t="s">
        <v>19</v>
      </c>
      <c r="D182">
        <v>14</v>
      </c>
      <c r="E182">
        <f>G181+5</f>
        <v>117</v>
      </c>
      <c r="F182">
        <v>200</v>
      </c>
      <c r="G182">
        <f t="shared" si="8"/>
        <v>121</v>
      </c>
      <c r="H182" t="s">
        <v>209</v>
      </c>
      <c r="I182">
        <v>8</v>
      </c>
      <c r="J182">
        <v>1</v>
      </c>
      <c r="K182">
        <v>0</v>
      </c>
      <c r="L182">
        <v>0</v>
      </c>
      <c r="N182" t="s">
        <v>933</v>
      </c>
      <c r="O182" t="s">
        <v>208</v>
      </c>
      <c r="P182" s="1"/>
      <c r="Q182">
        <v>2</v>
      </c>
      <c r="R182" t="b">
        <v>1</v>
      </c>
      <c r="T182">
        <v>0</v>
      </c>
    </row>
    <row r="183" spans="1:20" x14ac:dyDescent="0.25">
      <c r="A183" t="s">
        <v>1633</v>
      </c>
      <c r="B183">
        <v>2</v>
      </c>
      <c r="C183" t="s">
        <v>19</v>
      </c>
      <c r="D183">
        <v>14</v>
      </c>
      <c r="E183">
        <f>G182+1</f>
        <v>122</v>
      </c>
      <c r="F183">
        <v>200</v>
      </c>
      <c r="G183">
        <f t="shared" si="8"/>
        <v>126</v>
      </c>
      <c r="H183" t="s">
        <v>209</v>
      </c>
      <c r="I183">
        <v>8</v>
      </c>
      <c r="J183">
        <v>0</v>
      </c>
      <c r="K183">
        <v>0</v>
      </c>
      <c r="L183">
        <v>0</v>
      </c>
      <c r="N183" t="s">
        <v>933</v>
      </c>
      <c r="O183" t="s">
        <v>208</v>
      </c>
      <c r="P183" s="1" t="s">
        <v>1635</v>
      </c>
      <c r="Q183">
        <v>2</v>
      </c>
      <c r="R183" t="b">
        <v>1</v>
      </c>
      <c r="T183">
        <v>0</v>
      </c>
    </row>
    <row r="184" spans="1:20" x14ac:dyDescent="0.25">
      <c r="A184" t="s">
        <v>919</v>
      </c>
      <c r="B184">
        <v>2</v>
      </c>
      <c r="C184" t="s">
        <v>19</v>
      </c>
      <c r="D184">
        <v>14</v>
      </c>
      <c r="E184">
        <f>G183+1</f>
        <v>127</v>
      </c>
      <c r="F184">
        <v>200</v>
      </c>
      <c r="G184">
        <f t="shared" ref="G184:G185" si="9">E184+4</f>
        <v>131</v>
      </c>
      <c r="H184" t="s">
        <v>209</v>
      </c>
      <c r="I184">
        <v>8</v>
      </c>
      <c r="J184">
        <v>1</v>
      </c>
      <c r="K184">
        <v>0</v>
      </c>
      <c r="L184">
        <v>0</v>
      </c>
      <c r="N184" t="s">
        <v>933</v>
      </c>
      <c r="O184" t="s">
        <v>208</v>
      </c>
      <c r="P184" s="1"/>
      <c r="Q184">
        <v>2</v>
      </c>
      <c r="R184" t="b">
        <v>1</v>
      </c>
      <c r="T184">
        <v>0</v>
      </c>
    </row>
    <row r="185" spans="1:20" x14ac:dyDescent="0.25">
      <c r="A185" t="s">
        <v>921</v>
      </c>
      <c r="B185">
        <v>2</v>
      </c>
      <c r="C185" t="s">
        <v>19</v>
      </c>
      <c r="D185">
        <v>14</v>
      </c>
      <c r="E185">
        <f>G184+1</f>
        <v>132</v>
      </c>
      <c r="F185">
        <v>200</v>
      </c>
      <c r="G185">
        <f t="shared" si="9"/>
        <v>136</v>
      </c>
      <c r="H185" t="s">
        <v>209</v>
      </c>
      <c r="I185">
        <v>8</v>
      </c>
      <c r="J185">
        <v>0</v>
      </c>
      <c r="K185">
        <v>0</v>
      </c>
      <c r="L185">
        <v>0</v>
      </c>
      <c r="N185" t="s">
        <v>933</v>
      </c>
      <c r="O185" t="s">
        <v>208</v>
      </c>
      <c r="P185" s="1"/>
      <c r="Q185">
        <v>2</v>
      </c>
      <c r="R185" t="b">
        <v>1</v>
      </c>
      <c r="T185">
        <v>0</v>
      </c>
    </row>
    <row r="186" spans="1:20" x14ac:dyDescent="0.25">
      <c r="A186" t="s">
        <v>975</v>
      </c>
      <c r="B186">
        <v>2</v>
      </c>
      <c r="C186" t="s">
        <v>19</v>
      </c>
      <c r="D186">
        <v>14</v>
      </c>
      <c r="E186">
        <f>G185+5</f>
        <v>141</v>
      </c>
      <c r="F186">
        <v>200</v>
      </c>
      <c r="G186">
        <f t="shared" si="8"/>
        <v>145</v>
      </c>
      <c r="H186" t="s">
        <v>209</v>
      </c>
      <c r="I186">
        <v>8</v>
      </c>
      <c r="J186">
        <v>1</v>
      </c>
      <c r="K186">
        <v>0</v>
      </c>
      <c r="L186">
        <v>0</v>
      </c>
      <c r="N186" t="s">
        <v>933</v>
      </c>
      <c r="O186" t="s">
        <v>208</v>
      </c>
      <c r="P186" s="1"/>
      <c r="Q186">
        <v>2</v>
      </c>
      <c r="R186" t="b">
        <v>1</v>
      </c>
      <c r="T186">
        <v>0</v>
      </c>
    </row>
    <row r="187" spans="1:20" x14ac:dyDescent="0.25">
      <c r="A187" t="s">
        <v>932</v>
      </c>
      <c r="B187">
        <v>2</v>
      </c>
      <c r="C187" t="s">
        <v>19</v>
      </c>
      <c r="D187">
        <v>14</v>
      </c>
      <c r="E187">
        <f>G186+1</f>
        <v>146</v>
      </c>
      <c r="F187">
        <v>200</v>
      </c>
      <c r="G187">
        <f t="shared" ref="G187" si="10">E187+4</f>
        <v>150</v>
      </c>
      <c r="H187" t="s">
        <v>209</v>
      </c>
      <c r="I187">
        <v>8</v>
      </c>
      <c r="J187">
        <v>0</v>
      </c>
      <c r="K187">
        <v>0</v>
      </c>
      <c r="L187">
        <v>0</v>
      </c>
      <c r="N187" t="s">
        <v>933</v>
      </c>
      <c r="O187" t="s">
        <v>208</v>
      </c>
      <c r="P187" s="1"/>
      <c r="Q187">
        <v>2</v>
      </c>
      <c r="R187" t="b">
        <v>1</v>
      </c>
      <c r="T187">
        <v>0</v>
      </c>
    </row>
    <row r="188" spans="1:20" x14ac:dyDescent="0.25">
      <c r="A188" t="s">
        <v>1657</v>
      </c>
      <c r="B188">
        <v>2</v>
      </c>
      <c r="C188" t="s">
        <v>19</v>
      </c>
      <c r="D188">
        <v>14</v>
      </c>
      <c r="E188">
        <f>G187+5</f>
        <v>155</v>
      </c>
      <c r="F188">
        <v>200</v>
      </c>
      <c r="G188">
        <f t="shared" si="8"/>
        <v>159</v>
      </c>
      <c r="H188" t="s">
        <v>209</v>
      </c>
      <c r="I188">
        <v>8</v>
      </c>
      <c r="J188">
        <v>0</v>
      </c>
      <c r="K188">
        <v>0</v>
      </c>
      <c r="L188">
        <v>0</v>
      </c>
      <c r="N188" t="s">
        <v>933</v>
      </c>
      <c r="O188" t="s">
        <v>208</v>
      </c>
      <c r="P188" s="1"/>
      <c r="Q188">
        <v>2</v>
      </c>
      <c r="R188" t="b">
        <v>1</v>
      </c>
      <c r="T188">
        <v>0</v>
      </c>
    </row>
    <row r="189" spans="1:20" x14ac:dyDescent="0.25">
      <c r="A189" t="s">
        <v>768</v>
      </c>
      <c r="B189">
        <v>6</v>
      </c>
      <c r="C189" t="s">
        <v>25</v>
      </c>
      <c r="D189">
        <v>3</v>
      </c>
      <c r="E189">
        <f>G189-114</f>
        <v>144</v>
      </c>
      <c r="F189">
        <v>207</v>
      </c>
      <c r="G189">
        <v>258</v>
      </c>
      <c r="I189">
        <v>0</v>
      </c>
      <c r="J189">
        <v>0</v>
      </c>
      <c r="K189">
        <v>0</v>
      </c>
      <c r="L189">
        <v>0</v>
      </c>
      <c r="N189" t="s">
        <v>933</v>
      </c>
      <c r="O189" t="s">
        <v>26</v>
      </c>
      <c r="Q189">
        <v>2</v>
      </c>
      <c r="R189" t="b">
        <v>0</v>
      </c>
      <c r="S189" t="s">
        <v>237</v>
      </c>
      <c r="T189">
        <v>0</v>
      </c>
    </row>
    <row r="190" spans="1:20" x14ac:dyDescent="0.25">
      <c r="A190" t="s">
        <v>30</v>
      </c>
      <c r="B190">
        <v>6</v>
      </c>
      <c r="C190" t="s">
        <v>26</v>
      </c>
      <c r="D190">
        <v>10</v>
      </c>
      <c r="E190">
        <v>262</v>
      </c>
      <c r="F190">
        <v>200</v>
      </c>
      <c r="G190">
        <f>E190</f>
        <v>262</v>
      </c>
      <c r="I190">
        <v>0</v>
      </c>
      <c r="J190">
        <v>0</v>
      </c>
      <c r="K190">
        <v>0</v>
      </c>
      <c r="L190">
        <v>0</v>
      </c>
      <c r="N190" t="s">
        <v>933</v>
      </c>
      <c r="O190" t="s">
        <v>26</v>
      </c>
      <c r="Q190">
        <v>2</v>
      </c>
      <c r="R190" t="b">
        <v>0</v>
      </c>
      <c r="S190" t="s">
        <v>237</v>
      </c>
      <c r="T190">
        <v>0</v>
      </c>
    </row>
    <row r="191" spans="1:20" x14ac:dyDescent="0.25">
      <c r="A191" t="s">
        <v>755</v>
      </c>
      <c r="B191">
        <v>6</v>
      </c>
      <c r="C191" t="s">
        <v>19</v>
      </c>
      <c r="D191">
        <v>55</v>
      </c>
      <c r="E191">
        <f>E190+5</f>
        <v>267</v>
      </c>
      <c r="F191">
        <v>200</v>
      </c>
      <c r="G191">
        <f>E191+4</f>
        <v>271</v>
      </c>
      <c r="H191" t="s">
        <v>209</v>
      </c>
      <c r="I191">
        <v>8</v>
      </c>
      <c r="J191">
        <v>1</v>
      </c>
      <c r="K191">
        <v>0</v>
      </c>
      <c r="L191">
        <v>0</v>
      </c>
      <c r="N191" t="s">
        <v>933</v>
      </c>
      <c r="O191" t="s">
        <v>26</v>
      </c>
      <c r="P191" s="1"/>
      <c r="Q191">
        <v>2</v>
      </c>
      <c r="R191" t="b">
        <v>1</v>
      </c>
      <c r="S191" t="s">
        <v>237</v>
      </c>
      <c r="T191">
        <v>0</v>
      </c>
    </row>
    <row r="192" spans="1:20" x14ac:dyDescent="0.25">
      <c r="A192" t="s">
        <v>1902</v>
      </c>
      <c r="B192">
        <v>6</v>
      </c>
      <c r="C192" t="s">
        <v>19</v>
      </c>
      <c r="D192">
        <v>55</v>
      </c>
      <c r="E192">
        <f>G191</f>
        <v>271</v>
      </c>
      <c r="F192">
        <v>200</v>
      </c>
      <c r="G192">
        <f>E192+4</f>
        <v>275</v>
      </c>
      <c r="H192" t="s">
        <v>209</v>
      </c>
      <c r="I192">
        <v>8</v>
      </c>
      <c r="J192">
        <v>0</v>
      </c>
      <c r="K192">
        <v>0</v>
      </c>
      <c r="L192">
        <v>0</v>
      </c>
      <c r="N192" t="s">
        <v>933</v>
      </c>
      <c r="O192" t="s">
        <v>26</v>
      </c>
      <c r="P192" s="1"/>
      <c r="Q192">
        <v>2</v>
      </c>
      <c r="R192" t="b">
        <v>1</v>
      </c>
      <c r="S192" t="s">
        <v>237</v>
      </c>
      <c r="T192">
        <v>0</v>
      </c>
    </row>
    <row r="193" spans="1:20" x14ac:dyDescent="0.25">
      <c r="A193" t="s">
        <v>239</v>
      </c>
      <c r="B193">
        <v>6</v>
      </c>
      <c r="C193" t="s">
        <v>25</v>
      </c>
      <c r="D193">
        <v>10</v>
      </c>
      <c r="E193">
        <f>E191+1</f>
        <v>268</v>
      </c>
      <c r="F193">
        <f>D193+40</f>
        <v>50</v>
      </c>
      <c r="G193">
        <f>E193+14</f>
        <v>282</v>
      </c>
      <c r="I193">
        <v>8</v>
      </c>
      <c r="J193">
        <v>0</v>
      </c>
      <c r="K193">
        <v>0</v>
      </c>
      <c r="L193">
        <v>0</v>
      </c>
      <c r="N193" t="s">
        <v>933</v>
      </c>
      <c r="O193" t="s">
        <v>208</v>
      </c>
      <c r="P193" s="6"/>
      <c r="Q193">
        <v>2</v>
      </c>
      <c r="R193" t="b">
        <v>1</v>
      </c>
      <c r="S193" t="s">
        <v>236</v>
      </c>
      <c r="T193">
        <v>0</v>
      </c>
    </row>
    <row r="194" spans="1:20" ht="18" customHeight="1" x14ac:dyDescent="0.25">
      <c r="A194" t="s">
        <v>233</v>
      </c>
      <c r="B194">
        <v>6</v>
      </c>
      <c r="C194" t="s">
        <v>234</v>
      </c>
      <c r="D194">
        <v>10</v>
      </c>
      <c r="E194">
        <f>E191+20</f>
        <v>287</v>
      </c>
      <c r="F194">
        <f>F192</f>
        <v>200</v>
      </c>
      <c r="G194">
        <f>E194+1</f>
        <v>288</v>
      </c>
      <c r="H194" t="s">
        <v>209</v>
      </c>
      <c r="I194">
        <v>8</v>
      </c>
      <c r="J194">
        <v>0</v>
      </c>
      <c r="K194">
        <v>0</v>
      </c>
      <c r="L194">
        <v>1</v>
      </c>
      <c r="N194" t="s">
        <v>933</v>
      </c>
      <c r="O194" t="s">
        <v>208</v>
      </c>
      <c r="P194" s="6" t="s">
        <v>238</v>
      </c>
      <c r="Q194">
        <v>2</v>
      </c>
      <c r="R194" t="b">
        <v>1</v>
      </c>
      <c r="S194" t="s">
        <v>236</v>
      </c>
      <c r="T194">
        <v>0</v>
      </c>
    </row>
    <row r="195" spans="1:20" x14ac:dyDescent="0.25">
      <c r="A195" t="s">
        <v>934</v>
      </c>
      <c r="B195">
        <v>6</v>
      </c>
      <c r="C195" t="s">
        <v>27</v>
      </c>
      <c r="D195">
        <v>0</v>
      </c>
      <c r="E195">
        <v>0</v>
      </c>
      <c r="F195">
        <v>211</v>
      </c>
      <c r="G195">
        <v>298</v>
      </c>
      <c r="I195">
        <v>0</v>
      </c>
      <c r="J195">
        <v>0</v>
      </c>
      <c r="K195">
        <v>0</v>
      </c>
      <c r="L195">
        <v>0</v>
      </c>
      <c r="N195" t="s">
        <v>933</v>
      </c>
      <c r="O195" t="s">
        <v>26</v>
      </c>
      <c r="Q195">
        <v>1</v>
      </c>
      <c r="R195" t="b">
        <v>0</v>
      </c>
      <c r="S195" t="s">
        <v>237</v>
      </c>
      <c r="T195">
        <v>0</v>
      </c>
    </row>
  </sheetData>
  <autoFilter ref="A1:T192" xr:uid="{00000000-0001-0000-0000-000000000000}"/>
  <conditionalFormatting sqref="A120:A121">
    <cfRule type="duplicateValues" dxfId="21" priority="1"/>
  </conditionalFormatting>
  <pageMargins left="0.7" right="0.7" top="0.75" bottom="0.75" header="0.3" footer="0.3"/>
  <pageSetup paperSize="9" orientation="portrait" r:id="rId1"/>
  <headerFooter>
    <oddHeader>&amp;C&amp;"Calibri"&amp;12&amp;KEEDC00RMIT Classification: Trusted&amp;1#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70"/>
  <sheetViews>
    <sheetView zoomScale="85" zoomScaleNormal="85" workbookViewId="0">
      <pane xSplit="3" ySplit="1" topLeftCell="D162" activePane="bottomRight" state="frozen"/>
      <selection pane="topRight" activeCell="D1" sqref="D1"/>
      <selection pane="bottomLeft" activeCell="A2" sqref="A2"/>
      <selection pane="bottomRight" activeCell="D163" sqref="D163"/>
    </sheetView>
  </sheetViews>
  <sheetFormatPr defaultRowHeight="15" x14ac:dyDescent="0.25"/>
  <cols>
    <col min="1" max="1" width="9.7109375" style="19" customWidth="1"/>
    <col min="2" max="2" width="38" style="19" customWidth="1"/>
    <col min="3" max="4" width="52.85546875" style="3" customWidth="1"/>
    <col min="5" max="5" width="65.5703125" style="3" customWidth="1"/>
    <col min="6" max="6" width="70" style="3" customWidth="1"/>
    <col min="7" max="17" width="52.85546875" style="3" customWidth="1"/>
    <col min="18" max="18" width="96.42578125" style="3" customWidth="1"/>
    <col min="19" max="19" width="65.7109375" style="3" customWidth="1"/>
    <col min="20" max="20" width="56" style="3" customWidth="1"/>
    <col min="21" max="22" width="52.85546875" style="3" customWidth="1"/>
    <col min="23" max="16384" width="9.140625" style="3"/>
  </cols>
  <sheetData>
    <row r="1" spans="1:22" s="18" customFormat="1" x14ac:dyDescent="0.25">
      <c r="A1" s="17" t="s">
        <v>145</v>
      </c>
      <c r="B1" s="17" t="s">
        <v>0</v>
      </c>
      <c r="C1" s="7" t="s">
        <v>135</v>
      </c>
      <c r="D1" s="8" t="s">
        <v>388</v>
      </c>
      <c r="E1" s="8" t="s">
        <v>325</v>
      </c>
      <c r="F1" s="8" t="s">
        <v>930</v>
      </c>
      <c r="G1" s="7" t="s">
        <v>224</v>
      </c>
      <c r="H1" s="7" t="s">
        <v>223</v>
      </c>
      <c r="I1" s="8" t="s">
        <v>222</v>
      </c>
      <c r="J1" s="8" t="s">
        <v>221</v>
      </c>
      <c r="K1" s="8" t="s">
        <v>1393</v>
      </c>
      <c r="L1" s="8" t="s">
        <v>220</v>
      </c>
      <c r="M1" s="8" t="s">
        <v>612</v>
      </c>
      <c r="N1" s="8" t="s">
        <v>572</v>
      </c>
      <c r="O1" s="8" t="s">
        <v>571</v>
      </c>
      <c r="P1" s="8" t="s">
        <v>148</v>
      </c>
      <c r="Q1" s="8" t="s">
        <v>149</v>
      </c>
      <c r="R1" s="8" t="s">
        <v>219</v>
      </c>
      <c r="S1" s="8" t="s">
        <v>168</v>
      </c>
      <c r="T1" s="8" t="s">
        <v>218</v>
      </c>
      <c r="U1" s="8"/>
      <c r="V1" s="8"/>
    </row>
    <row r="2" spans="1:22" s="20" customFormat="1" x14ac:dyDescent="0.25">
      <c r="A2" s="19" t="s">
        <v>146</v>
      </c>
      <c r="B2" s="19" t="s">
        <v>342</v>
      </c>
      <c r="C2" s="16" t="s">
        <v>135</v>
      </c>
      <c r="D2" s="9" t="s">
        <v>832</v>
      </c>
      <c r="E2" s="9" t="s">
        <v>1636</v>
      </c>
      <c r="F2" s="9" t="s">
        <v>1637</v>
      </c>
      <c r="G2" s="16" t="s">
        <v>487</v>
      </c>
      <c r="H2" s="9" t="s">
        <v>343</v>
      </c>
      <c r="I2" s="9" t="s">
        <v>486</v>
      </c>
      <c r="J2" s="9" t="s">
        <v>1587</v>
      </c>
      <c r="K2" s="9" t="s">
        <v>1393</v>
      </c>
      <c r="L2" s="9"/>
      <c r="M2" s="9" t="s">
        <v>673</v>
      </c>
      <c r="N2" s="9" t="s">
        <v>767</v>
      </c>
      <c r="O2" s="9" t="s">
        <v>766</v>
      </c>
      <c r="P2" s="9" t="s">
        <v>344</v>
      </c>
      <c r="Q2" s="9" t="s">
        <v>345</v>
      </c>
      <c r="R2" s="9" t="s">
        <v>1695</v>
      </c>
      <c r="S2" s="9" t="s">
        <v>346</v>
      </c>
      <c r="T2" s="9" t="s">
        <v>1254</v>
      </c>
      <c r="U2" s="9"/>
      <c r="V2" s="9"/>
    </row>
    <row r="3" spans="1:22" s="20" customFormat="1" x14ac:dyDescent="0.25">
      <c r="A3" s="19" t="s">
        <v>146</v>
      </c>
      <c r="B3" s="19" t="s">
        <v>1844</v>
      </c>
      <c r="C3" s="16" t="s">
        <v>1760</v>
      </c>
      <c r="D3" s="9" t="s">
        <v>1839</v>
      </c>
      <c r="E3" s="9" t="s">
        <v>1840</v>
      </c>
      <c r="F3" s="9" t="s">
        <v>1841</v>
      </c>
      <c r="G3" s="16" t="s">
        <v>1842</v>
      </c>
      <c r="H3" s="9" t="s">
        <v>1843</v>
      </c>
      <c r="I3" s="9" t="s">
        <v>1845</v>
      </c>
      <c r="J3" s="9" t="s">
        <v>1818</v>
      </c>
      <c r="K3" s="9" t="s">
        <v>1846</v>
      </c>
      <c r="L3" s="9" t="s">
        <v>1847</v>
      </c>
      <c r="M3" s="9" t="s">
        <v>1847</v>
      </c>
      <c r="N3" s="9" t="s">
        <v>1848</v>
      </c>
      <c r="O3" s="9" t="s">
        <v>1848</v>
      </c>
      <c r="P3" s="9" t="s">
        <v>1849</v>
      </c>
      <c r="Q3" s="9" t="s">
        <v>1849</v>
      </c>
      <c r="R3" s="9" t="s">
        <v>1850</v>
      </c>
      <c r="S3" s="9" t="s">
        <v>1851</v>
      </c>
      <c r="T3" s="9" t="s">
        <v>1852</v>
      </c>
      <c r="U3" s="9"/>
      <c r="V3" s="9"/>
    </row>
    <row r="4" spans="1:22" ht="15" customHeight="1" x14ac:dyDescent="0.25">
      <c r="A4" s="19" t="s">
        <v>146</v>
      </c>
      <c r="B4" s="19" t="s">
        <v>340</v>
      </c>
      <c r="C4" s="12" t="s">
        <v>432</v>
      </c>
      <c r="D4" s="11" t="s">
        <v>769</v>
      </c>
      <c r="E4" s="11" t="s">
        <v>977</v>
      </c>
      <c r="F4" s="11" t="s">
        <v>978</v>
      </c>
      <c r="G4" s="12" t="s">
        <v>1325</v>
      </c>
      <c r="H4" s="11" t="s">
        <v>1473</v>
      </c>
      <c r="I4" s="22" t="s">
        <v>1196</v>
      </c>
      <c r="J4" s="11" t="s">
        <v>440</v>
      </c>
      <c r="K4" s="22" t="s">
        <v>1394</v>
      </c>
      <c r="L4" s="22"/>
      <c r="M4" s="22" t="s">
        <v>613</v>
      </c>
      <c r="N4" s="11" t="s">
        <v>466</v>
      </c>
      <c r="O4" s="11" t="s">
        <v>793</v>
      </c>
      <c r="P4" s="11" t="s">
        <v>1123</v>
      </c>
      <c r="Q4" s="11" t="s">
        <v>469</v>
      </c>
      <c r="R4" s="11" t="s">
        <v>1696</v>
      </c>
      <c r="S4" s="11" t="s">
        <v>681</v>
      </c>
      <c r="T4" s="11" t="s">
        <v>1304</v>
      </c>
      <c r="U4" s="11"/>
      <c r="V4" s="11"/>
    </row>
    <row r="5" spans="1:22" ht="15" customHeight="1" x14ac:dyDescent="0.25">
      <c r="A5" s="19" t="s">
        <v>146</v>
      </c>
      <c r="B5" s="19" t="s">
        <v>341</v>
      </c>
      <c r="C5" s="12" t="s">
        <v>429</v>
      </c>
      <c r="D5" s="11" t="s">
        <v>770</v>
      </c>
      <c r="E5" s="11" t="s">
        <v>979</v>
      </c>
      <c r="F5" s="11" t="s">
        <v>980</v>
      </c>
      <c r="G5" s="12" t="s">
        <v>1326</v>
      </c>
      <c r="H5" s="11" t="s">
        <v>1474</v>
      </c>
      <c r="I5" s="22" t="s">
        <v>1197</v>
      </c>
      <c r="J5" s="11" t="s">
        <v>1588</v>
      </c>
      <c r="K5" s="22" t="s">
        <v>1395</v>
      </c>
      <c r="L5" s="22"/>
      <c r="M5" s="22" t="s">
        <v>614</v>
      </c>
      <c r="N5" s="11" t="s">
        <v>467</v>
      </c>
      <c r="O5" s="11" t="s">
        <v>467</v>
      </c>
      <c r="P5" s="11" t="s">
        <v>1124</v>
      </c>
      <c r="Q5" s="11" t="s">
        <v>471</v>
      </c>
      <c r="R5" s="11" t="s">
        <v>1697</v>
      </c>
      <c r="S5" s="11" t="s">
        <v>833</v>
      </c>
      <c r="T5" s="11" t="s">
        <v>1256</v>
      </c>
      <c r="U5" s="11"/>
      <c r="V5" s="11"/>
    </row>
    <row r="6" spans="1:22" ht="30" customHeight="1" x14ac:dyDescent="0.25">
      <c r="A6" s="19" t="s">
        <v>146</v>
      </c>
      <c r="B6" s="19" t="s">
        <v>23</v>
      </c>
      <c r="C6" s="12" t="s">
        <v>172</v>
      </c>
      <c r="D6" s="11" t="s">
        <v>771</v>
      </c>
      <c r="E6" s="11" t="s">
        <v>981</v>
      </c>
      <c r="F6" s="11" t="s">
        <v>982</v>
      </c>
      <c r="G6" s="12" t="s">
        <v>1327</v>
      </c>
      <c r="H6" s="11" t="s">
        <v>172</v>
      </c>
      <c r="I6" s="22" t="s">
        <v>1198</v>
      </c>
      <c r="J6" s="11" t="s">
        <v>172</v>
      </c>
      <c r="K6" s="22" t="s">
        <v>1396</v>
      </c>
      <c r="L6" s="22"/>
      <c r="M6" s="22" t="s">
        <v>615</v>
      </c>
      <c r="N6" s="11" t="s">
        <v>407</v>
      </c>
      <c r="O6" s="11" t="s">
        <v>407</v>
      </c>
      <c r="P6" s="11" t="s">
        <v>1125</v>
      </c>
      <c r="Q6" s="11" t="s">
        <v>302</v>
      </c>
      <c r="R6" s="11" t="s">
        <v>362</v>
      </c>
      <c r="S6" s="11" t="s">
        <v>322</v>
      </c>
      <c r="T6" s="11" t="s">
        <v>1257</v>
      </c>
      <c r="U6" s="11"/>
      <c r="V6" s="11"/>
    </row>
    <row r="7" spans="1:22" ht="15" customHeight="1" x14ac:dyDescent="0.25">
      <c r="A7" s="19" t="s">
        <v>146</v>
      </c>
      <c r="B7" s="21" t="s">
        <v>186</v>
      </c>
      <c r="C7" s="12" t="s">
        <v>186</v>
      </c>
      <c r="D7" s="11"/>
      <c r="E7" s="11"/>
      <c r="F7" s="11"/>
      <c r="G7" s="12"/>
      <c r="H7" s="11"/>
      <c r="I7" s="22"/>
      <c r="J7" s="11"/>
      <c r="K7" s="22" t="s">
        <v>186</v>
      </c>
      <c r="L7" s="22"/>
      <c r="M7" s="22"/>
      <c r="N7" s="11"/>
      <c r="O7" s="11"/>
      <c r="P7" s="11"/>
      <c r="Q7" s="11" t="s">
        <v>1094</v>
      </c>
      <c r="R7" s="11"/>
      <c r="S7" s="11"/>
      <c r="T7" s="11"/>
      <c r="U7" s="11"/>
      <c r="V7" s="11"/>
    </row>
    <row r="8" spans="1:22" ht="15" customHeight="1" x14ac:dyDescent="0.25">
      <c r="A8" s="19" t="s">
        <v>146</v>
      </c>
      <c r="B8" s="19" t="s">
        <v>181</v>
      </c>
      <c r="C8" s="12" t="s">
        <v>181</v>
      </c>
      <c r="D8" s="11"/>
      <c r="E8" s="11"/>
      <c r="F8" s="11"/>
      <c r="G8" s="12"/>
      <c r="H8" s="11"/>
      <c r="I8" s="22"/>
      <c r="J8" s="11"/>
      <c r="K8" s="22"/>
      <c r="L8" s="22"/>
      <c r="M8" s="22"/>
      <c r="N8" s="11" t="s">
        <v>339</v>
      </c>
      <c r="O8" s="11"/>
      <c r="P8" s="11"/>
      <c r="Q8" s="11" t="s">
        <v>1094</v>
      </c>
      <c r="R8" s="11"/>
      <c r="S8" s="11"/>
      <c r="T8" s="11"/>
      <c r="U8" s="11"/>
      <c r="V8" s="11"/>
    </row>
    <row r="9" spans="1:22" ht="15" customHeight="1" x14ac:dyDescent="0.25">
      <c r="A9" s="19" t="s">
        <v>146</v>
      </c>
      <c r="B9" s="19" t="s">
        <v>187</v>
      </c>
      <c r="C9" s="12" t="s">
        <v>187</v>
      </c>
      <c r="D9" s="11"/>
      <c r="E9" s="11"/>
      <c r="F9" s="11"/>
      <c r="G9" s="12"/>
      <c r="H9" s="11"/>
      <c r="I9" s="22"/>
      <c r="J9" s="11"/>
      <c r="K9" s="22"/>
      <c r="L9" s="22"/>
      <c r="M9" s="22"/>
      <c r="N9" s="11"/>
      <c r="O9" s="11"/>
      <c r="P9" s="11"/>
      <c r="Q9" s="11" t="s">
        <v>1094</v>
      </c>
      <c r="R9" s="11"/>
      <c r="S9" s="11"/>
      <c r="T9" s="11"/>
      <c r="U9" s="11"/>
      <c r="V9" s="11"/>
    </row>
    <row r="10" spans="1:22" ht="15" customHeight="1" x14ac:dyDescent="0.25">
      <c r="A10" s="19" t="s">
        <v>146</v>
      </c>
      <c r="B10" s="19" t="s">
        <v>188</v>
      </c>
      <c r="C10" s="12" t="s">
        <v>188</v>
      </c>
      <c r="D10" s="11"/>
      <c r="E10" s="11"/>
      <c r="F10" s="11"/>
      <c r="G10" s="12"/>
      <c r="H10" s="11"/>
      <c r="I10" s="22"/>
      <c r="J10" s="11"/>
      <c r="K10" s="22"/>
      <c r="L10" s="22"/>
      <c r="M10" s="22"/>
      <c r="N10" s="11"/>
      <c r="O10" s="11"/>
      <c r="P10" s="11"/>
      <c r="Q10" s="11" t="s">
        <v>1094</v>
      </c>
      <c r="R10" s="11"/>
      <c r="S10" s="11"/>
      <c r="T10" s="11"/>
      <c r="U10" s="11"/>
      <c r="V10" s="11"/>
    </row>
    <row r="11" spans="1:22" ht="15" customHeight="1" x14ac:dyDescent="0.25">
      <c r="A11" s="19" t="s">
        <v>146</v>
      </c>
      <c r="B11" s="19" t="s">
        <v>189</v>
      </c>
      <c r="C11" s="12" t="s">
        <v>189</v>
      </c>
      <c r="D11" s="11"/>
      <c r="E11" s="11"/>
      <c r="F11" s="11"/>
      <c r="G11" s="12"/>
      <c r="H11" s="11"/>
      <c r="I11" s="22"/>
      <c r="J11" s="11"/>
      <c r="K11" s="22"/>
      <c r="L11" s="22"/>
      <c r="M11" s="22"/>
      <c r="N11" s="11"/>
      <c r="O11" s="11"/>
      <c r="P11" s="11"/>
      <c r="Q11" s="11" t="s">
        <v>1094</v>
      </c>
      <c r="R11" s="11"/>
      <c r="S11" s="11"/>
      <c r="T11" s="11"/>
      <c r="U11" s="11"/>
      <c r="V11" s="11"/>
    </row>
    <row r="12" spans="1:22" ht="15" customHeight="1" x14ac:dyDescent="0.25">
      <c r="A12" s="19" t="s">
        <v>146</v>
      </c>
      <c r="B12" s="19" t="s">
        <v>190</v>
      </c>
      <c r="C12" s="12" t="s">
        <v>347</v>
      </c>
      <c r="D12" s="11"/>
      <c r="E12" s="11"/>
      <c r="F12" s="11"/>
      <c r="G12" s="12"/>
      <c r="H12" s="11"/>
      <c r="I12" s="22"/>
      <c r="J12" s="11"/>
      <c r="K12" s="22"/>
      <c r="L12" s="22"/>
      <c r="M12" s="22"/>
      <c r="N12" s="11"/>
      <c r="O12" s="11"/>
      <c r="P12" s="11" t="s">
        <v>347</v>
      </c>
      <c r="Q12" s="11" t="s">
        <v>1094</v>
      </c>
      <c r="R12" s="11"/>
      <c r="S12" s="11"/>
      <c r="T12" s="11"/>
      <c r="U12" s="11"/>
      <c r="V12" s="11"/>
    </row>
    <row r="13" spans="1:22" ht="15" customHeight="1" x14ac:dyDescent="0.25">
      <c r="A13" s="19" t="s">
        <v>146</v>
      </c>
      <c r="B13" s="19" t="s">
        <v>191</v>
      </c>
      <c r="C13" s="12" t="s">
        <v>191</v>
      </c>
      <c r="D13" s="11"/>
      <c r="E13" s="11" t="s">
        <v>349</v>
      </c>
      <c r="F13" s="11" t="s">
        <v>349</v>
      </c>
      <c r="G13" s="12"/>
      <c r="H13" s="11"/>
      <c r="I13" s="22"/>
      <c r="J13" s="11"/>
      <c r="K13" s="22"/>
      <c r="L13" s="22"/>
      <c r="M13" s="22"/>
      <c r="N13" s="11"/>
      <c r="O13" s="11"/>
      <c r="P13" s="11"/>
      <c r="Q13" s="11" t="s">
        <v>1094</v>
      </c>
      <c r="R13" s="11"/>
      <c r="S13" s="11"/>
      <c r="T13" s="11"/>
      <c r="U13" s="11"/>
      <c r="V13" s="11"/>
    </row>
    <row r="14" spans="1:22" ht="15" customHeight="1" x14ac:dyDescent="0.25">
      <c r="A14" s="19" t="s">
        <v>146</v>
      </c>
      <c r="B14" s="19" t="s">
        <v>192</v>
      </c>
      <c r="C14" s="12" t="s">
        <v>192</v>
      </c>
      <c r="D14" s="11"/>
      <c r="E14" s="11"/>
      <c r="F14" s="11"/>
      <c r="G14" s="12"/>
      <c r="H14" s="11"/>
      <c r="I14" s="22"/>
      <c r="J14" s="11"/>
      <c r="K14" s="22"/>
      <c r="L14" s="22"/>
      <c r="M14" s="22"/>
      <c r="N14" s="11"/>
      <c r="O14" s="11"/>
      <c r="P14" s="11"/>
      <c r="Q14" s="11" t="s">
        <v>1094</v>
      </c>
      <c r="R14" s="51" t="s">
        <v>363</v>
      </c>
      <c r="S14" s="11"/>
      <c r="T14" s="11"/>
      <c r="U14" s="11"/>
      <c r="V14" s="11"/>
    </row>
    <row r="15" spans="1:22" ht="15" customHeight="1" x14ac:dyDescent="0.25">
      <c r="A15" s="19" t="s">
        <v>146</v>
      </c>
      <c r="B15" s="19" t="s">
        <v>180</v>
      </c>
      <c r="C15" s="12" t="s">
        <v>180</v>
      </c>
      <c r="D15" s="11"/>
      <c r="E15" s="11"/>
      <c r="F15" s="11"/>
      <c r="G15" s="12"/>
      <c r="H15" s="11"/>
      <c r="I15" s="22"/>
      <c r="J15" s="11"/>
      <c r="K15" s="22"/>
      <c r="L15" s="22"/>
      <c r="M15" s="22"/>
      <c r="N15" s="11"/>
      <c r="O15" s="11"/>
      <c r="P15" s="11"/>
      <c r="Q15" s="11" t="s">
        <v>1094</v>
      </c>
      <c r="R15" s="11"/>
      <c r="S15" s="11" t="s">
        <v>834</v>
      </c>
      <c r="T15" s="11"/>
      <c r="U15" s="11"/>
      <c r="V15" s="11"/>
    </row>
    <row r="16" spans="1:22" ht="15" customHeight="1" x14ac:dyDescent="0.25">
      <c r="A16" s="19" t="s">
        <v>146</v>
      </c>
      <c r="B16" s="19" t="s">
        <v>193</v>
      </c>
      <c r="C16" s="12" t="s">
        <v>193</v>
      </c>
      <c r="D16" s="11"/>
      <c r="E16" s="11"/>
      <c r="F16" s="11"/>
      <c r="G16" s="12"/>
      <c r="H16" s="11"/>
      <c r="I16" s="22"/>
      <c r="J16" s="11"/>
      <c r="K16" s="22"/>
      <c r="L16" s="22"/>
      <c r="M16" s="22"/>
      <c r="N16" s="11"/>
      <c r="O16" s="11"/>
      <c r="P16" s="11"/>
      <c r="Q16" s="11" t="s">
        <v>1094</v>
      </c>
      <c r="R16" s="11"/>
      <c r="S16" s="11"/>
      <c r="T16" s="11" t="s">
        <v>350</v>
      </c>
      <c r="U16" s="11"/>
      <c r="V16" s="11"/>
    </row>
    <row r="17" spans="1:22" ht="15" customHeight="1" x14ac:dyDescent="0.25">
      <c r="A17" s="19" t="s">
        <v>146</v>
      </c>
      <c r="B17" s="19" t="s">
        <v>194</v>
      </c>
      <c r="C17" s="12" t="s">
        <v>194</v>
      </c>
      <c r="D17" s="11"/>
      <c r="E17" s="11"/>
      <c r="F17" s="11"/>
      <c r="G17" s="12"/>
      <c r="H17" s="11"/>
      <c r="I17" s="22"/>
      <c r="J17" s="11" t="s">
        <v>194</v>
      </c>
      <c r="K17" s="22"/>
      <c r="L17" s="22"/>
      <c r="M17" s="22"/>
      <c r="N17" s="11"/>
      <c r="O17" s="11"/>
      <c r="P17" s="11"/>
      <c r="Q17" s="11" t="s">
        <v>1094</v>
      </c>
      <c r="R17" s="11"/>
      <c r="S17" s="11"/>
      <c r="T17" s="11"/>
      <c r="U17" s="11"/>
      <c r="V17" s="11"/>
    </row>
    <row r="18" spans="1:22" ht="15" customHeight="1" x14ac:dyDescent="0.25">
      <c r="A18" s="19" t="s">
        <v>146</v>
      </c>
      <c r="B18" s="19" t="s">
        <v>195</v>
      </c>
      <c r="C18" s="12" t="s">
        <v>195</v>
      </c>
      <c r="D18" s="11"/>
      <c r="E18" s="11"/>
      <c r="F18" s="11"/>
      <c r="G18" s="12"/>
      <c r="H18" s="11"/>
      <c r="I18" s="22" t="s">
        <v>438</v>
      </c>
      <c r="J18" s="11"/>
      <c r="K18" s="22"/>
      <c r="L18" s="22"/>
      <c r="M18" s="22"/>
      <c r="N18" s="11"/>
      <c r="O18" s="11"/>
      <c r="P18" s="11"/>
      <c r="Q18" s="11" t="s">
        <v>1094</v>
      </c>
      <c r="R18" s="11"/>
      <c r="S18" s="11"/>
      <c r="T18" s="11"/>
      <c r="U18" s="11"/>
      <c r="V18" s="11"/>
    </row>
    <row r="19" spans="1:22" ht="15" customHeight="1" x14ac:dyDescent="0.25">
      <c r="A19" s="19" t="s">
        <v>146</v>
      </c>
      <c r="B19" s="19" t="s">
        <v>196</v>
      </c>
      <c r="C19" s="12" t="s">
        <v>196</v>
      </c>
      <c r="D19" s="11"/>
      <c r="E19" s="11"/>
      <c r="F19" s="11"/>
      <c r="G19" s="12"/>
      <c r="H19" s="11"/>
      <c r="I19" s="22"/>
      <c r="J19" s="11" t="s">
        <v>196</v>
      </c>
      <c r="K19" s="22"/>
      <c r="L19" s="22"/>
      <c r="M19" s="22"/>
      <c r="N19" s="11"/>
      <c r="O19" s="11"/>
      <c r="P19" s="11"/>
      <c r="Q19" s="11" t="s">
        <v>1094</v>
      </c>
      <c r="R19" s="11"/>
      <c r="S19" s="11"/>
      <c r="T19" s="11"/>
      <c r="U19" s="11"/>
      <c r="V19" s="11"/>
    </row>
    <row r="20" spans="1:22" ht="15" customHeight="1" x14ac:dyDescent="0.25">
      <c r="A20" s="19" t="s">
        <v>146</v>
      </c>
      <c r="B20" s="19" t="s">
        <v>197</v>
      </c>
      <c r="C20" s="12" t="s">
        <v>197</v>
      </c>
      <c r="D20" s="11"/>
      <c r="E20" s="11"/>
      <c r="F20" s="11"/>
      <c r="G20" s="12" t="s">
        <v>197</v>
      </c>
      <c r="H20" s="11"/>
      <c r="I20" s="22"/>
      <c r="J20" s="11"/>
      <c r="K20" s="22"/>
      <c r="L20" s="22"/>
      <c r="M20" s="22"/>
      <c r="N20" s="11"/>
      <c r="O20" s="11"/>
      <c r="P20" s="11"/>
      <c r="Q20" s="11" t="s">
        <v>1094</v>
      </c>
      <c r="R20" s="11"/>
      <c r="S20" s="11"/>
      <c r="T20" s="11"/>
      <c r="U20" s="11"/>
      <c r="V20" s="11"/>
    </row>
    <row r="21" spans="1:22" ht="15" customHeight="1" x14ac:dyDescent="0.25">
      <c r="A21" s="19" t="s">
        <v>146</v>
      </c>
      <c r="B21" s="19" t="s">
        <v>198</v>
      </c>
      <c r="C21" s="12" t="s">
        <v>198</v>
      </c>
      <c r="D21" s="11"/>
      <c r="E21" s="11"/>
      <c r="F21" s="11"/>
      <c r="G21" s="12"/>
      <c r="H21" s="11"/>
      <c r="I21" s="22"/>
      <c r="J21" s="11" t="s">
        <v>406</v>
      </c>
      <c r="K21" s="22"/>
      <c r="L21" s="22"/>
      <c r="M21" s="22"/>
      <c r="N21" s="11"/>
      <c r="O21" s="11"/>
      <c r="P21" s="11"/>
      <c r="Q21" s="11" t="s">
        <v>1094</v>
      </c>
      <c r="R21" s="11"/>
      <c r="S21" s="11"/>
      <c r="T21" s="11"/>
      <c r="U21" s="11"/>
      <c r="V21" s="11"/>
    </row>
    <row r="22" spans="1:22" ht="15" customHeight="1" x14ac:dyDescent="0.25">
      <c r="A22" s="19" t="s">
        <v>146</v>
      </c>
      <c r="B22" s="19" t="s">
        <v>199</v>
      </c>
      <c r="C22" s="12" t="s">
        <v>199</v>
      </c>
      <c r="D22" s="11"/>
      <c r="E22" s="11"/>
      <c r="F22" s="11"/>
      <c r="G22" s="12"/>
      <c r="H22" s="11" t="s">
        <v>199</v>
      </c>
      <c r="I22" s="22"/>
      <c r="J22" s="11"/>
      <c r="K22" s="22"/>
      <c r="L22" s="22"/>
      <c r="M22" s="22"/>
      <c r="N22" s="11"/>
      <c r="O22" s="11"/>
      <c r="P22" s="11"/>
      <c r="Q22" s="11" t="s">
        <v>1094</v>
      </c>
      <c r="R22" s="11"/>
      <c r="S22" s="11"/>
      <c r="T22" s="11"/>
      <c r="U22" s="11"/>
      <c r="V22" s="11"/>
    </row>
    <row r="23" spans="1:22" ht="15" customHeight="1" x14ac:dyDescent="0.25">
      <c r="A23" s="19" t="s">
        <v>146</v>
      </c>
      <c r="B23" s="19" t="s">
        <v>200</v>
      </c>
      <c r="C23" s="12" t="s">
        <v>200</v>
      </c>
      <c r="D23" s="11" t="s">
        <v>200</v>
      </c>
      <c r="E23" s="11"/>
      <c r="F23" s="11"/>
      <c r="G23" s="12"/>
      <c r="H23" s="11"/>
      <c r="I23" s="22"/>
      <c r="J23" s="11"/>
      <c r="K23" s="22"/>
      <c r="L23" s="22"/>
      <c r="M23" s="22"/>
      <c r="N23" s="11"/>
      <c r="O23" s="11" t="s">
        <v>200</v>
      </c>
      <c r="P23" s="11"/>
      <c r="Q23" s="11" t="s">
        <v>1094</v>
      </c>
      <c r="R23" s="11"/>
      <c r="S23" s="11"/>
      <c r="T23" s="11"/>
      <c r="U23" s="11"/>
      <c r="V23" s="11"/>
    </row>
    <row r="24" spans="1:22" ht="15" customHeight="1" x14ac:dyDescent="0.25">
      <c r="A24" s="19" t="s">
        <v>146</v>
      </c>
      <c r="B24" s="19" t="s">
        <v>201</v>
      </c>
      <c r="C24" s="12" t="s">
        <v>201</v>
      </c>
      <c r="D24" s="11" t="s">
        <v>389</v>
      </c>
      <c r="E24" s="11"/>
      <c r="F24" s="11"/>
      <c r="G24" s="12"/>
      <c r="H24" s="11"/>
      <c r="I24" s="22"/>
      <c r="J24" s="11"/>
      <c r="K24" s="22"/>
      <c r="L24" s="22"/>
      <c r="M24" s="22"/>
      <c r="N24" s="11"/>
      <c r="O24" s="11" t="s">
        <v>201</v>
      </c>
      <c r="P24" s="11"/>
      <c r="Q24" s="11" t="s">
        <v>1094</v>
      </c>
      <c r="R24" s="11"/>
      <c r="S24" s="11"/>
      <c r="T24" s="11"/>
      <c r="U24" s="11"/>
      <c r="V24" s="11"/>
    </row>
    <row r="25" spans="1:22" ht="15" customHeight="1" x14ac:dyDescent="0.25">
      <c r="A25" s="19" t="s">
        <v>146</v>
      </c>
      <c r="B25" s="19" t="s">
        <v>202</v>
      </c>
      <c r="C25" s="12" t="s">
        <v>202</v>
      </c>
      <c r="D25" s="11" t="s">
        <v>202</v>
      </c>
      <c r="E25" s="11"/>
      <c r="F25" s="11"/>
      <c r="G25" s="12"/>
      <c r="H25" s="11"/>
      <c r="I25" s="22"/>
      <c r="J25" s="11"/>
      <c r="K25" s="22"/>
      <c r="L25" s="22"/>
      <c r="M25" s="22"/>
      <c r="N25" s="11"/>
      <c r="O25" s="11" t="s">
        <v>202</v>
      </c>
      <c r="P25" s="11"/>
      <c r="Q25" s="11" t="s">
        <v>1094</v>
      </c>
      <c r="R25" s="11"/>
      <c r="S25" s="11"/>
      <c r="T25" s="11"/>
      <c r="U25" s="11"/>
      <c r="V25" s="11"/>
    </row>
    <row r="26" spans="1:22" ht="15" customHeight="1" x14ac:dyDescent="0.25">
      <c r="A26" s="19" t="s">
        <v>146</v>
      </c>
      <c r="B26" s="19" t="s">
        <v>203</v>
      </c>
      <c r="C26" s="12" t="s">
        <v>203</v>
      </c>
      <c r="D26" s="11"/>
      <c r="E26" s="11"/>
      <c r="F26" s="11"/>
      <c r="G26" s="12"/>
      <c r="H26" s="11"/>
      <c r="I26" s="22"/>
      <c r="J26" s="11"/>
      <c r="K26" s="22"/>
      <c r="L26" s="22"/>
      <c r="M26" s="22"/>
      <c r="N26" s="11"/>
      <c r="O26" s="11"/>
      <c r="P26" s="11"/>
      <c r="Q26" s="11" t="s">
        <v>1094</v>
      </c>
      <c r="R26" s="11"/>
      <c r="S26" s="11"/>
      <c r="T26" s="11"/>
      <c r="U26" s="11"/>
      <c r="V26" s="11"/>
    </row>
    <row r="27" spans="1:22" ht="15" customHeight="1" x14ac:dyDescent="0.25">
      <c r="A27" s="19" t="s">
        <v>146</v>
      </c>
      <c r="B27" s="19" t="s">
        <v>204</v>
      </c>
      <c r="C27" s="12" t="s">
        <v>204</v>
      </c>
      <c r="D27" s="11"/>
      <c r="E27" s="11"/>
      <c r="F27" s="11"/>
      <c r="G27" s="12"/>
      <c r="H27" s="11"/>
      <c r="I27" s="22"/>
      <c r="J27" s="11"/>
      <c r="K27" s="22"/>
      <c r="L27" s="22"/>
      <c r="M27" s="22"/>
      <c r="N27" s="11"/>
      <c r="O27" s="11"/>
      <c r="P27" s="11"/>
      <c r="Q27" s="11" t="s">
        <v>348</v>
      </c>
      <c r="R27" s="11"/>
      <c r="S27" s="11"/>
      <c r="T27" s="11"/>
      <c r="U27" s="11"/>
      <c r="V27" s="11"/>
    </row>
    <row r="28" spans="1:22" ht="15" customHeight="1" x14ac:dyDescent="0.25">
      <c r="A28" s="19" t="s">
        <v>146</v>
      </c>
      <c r="B28" s="21" t="s">
        <v>205</v>
      </c>
      <c r="C28" s="12" t="s">
        <v>205</v>
      </c>
      <c r="D28" s="11"/>
      <c r="E28" s="11"/>
      <c r="F28" s="11"/>
      <c r="G28" s="12"/>
      <c r="H28" s="11"/>
      <c r="I28" s="22"/>
      <c r="J28" s="11"/>
      <c r="K28" s="22"/>
      <c r="L28" s="22"/>
      <c r="M28" s="22"/>
      <c r="N28" s="11"/>
      <c r="O28" s="11"/>
      <c r="P28" s="11"/>
      <c r="Q28" s="11" t="s">
        <v>1094</v>
      </c>
      <c r="R28" s="11"/>
      <c r="S28" s="11"/>
      <c r="T28" s="11"/>
      <c r="U28" s="11"/>
      <c r="V28" s="11"/>
    </row>
    <row r="29" spans="1:22" ht="15" customHeight="1" x14ac:dyDescent="0.25">
      <c r="A29" s="19" t="s">
        <v>146</v>
      </c>
      <c r="B29" s="19" t="s">
        <v>178</v>
      </c>
      <c r="C29" s="12" t="s">
        <v>178</v>
      </c>
      <c r="D29" s="11"/>
      <c r="E29" s="11"/>
      <c r="F29" s="11"/>
      <c r="G29" s="12"/>
      <c r="H29" s="11"/>
      <c r="I29" s="22"/>
      <c r="J29" s="11"/>
      <c r="K29" s="22"/>
      <c r="L29" s="22"/>
      <c r="M29" s="22"/>
      <c r="N29" s="11"/>
      <c r="O29" s="11"/>
      <c r="P29" s="11"/>
      <c r="Q29" s="11" t="s">
        <v>1094</v>
      </c>
      <c r="R29" s="11"/>
      <c r="S29" s="11"/>
      <c r="T29" s="11"/>
      <c r="U29" s="11"/>
      <c r="V29" s="11"/>
    </row>
    <row r="30" spans="1:22" ht="15" customHeight="1" x14ac:dyDescent="0.25">
      <c r="A30" s="19" t="s">
        <v>146</v>
      </c>
      <c r="B30" s="19" t="s">
        <v>206</v>
      </c>
      <c r="C30" s="12" t="s">
        <v>206</v>
      </c>
      <c r="D30" s="11"/>
      <c r="E30" s="11"/>
      <c r="F30" s="11"/>
      <c r="G30" s="12"/>
      <c r="H30" s="11"/>
      <c r="I30" s="22"/>
      <c r="J30" s="11"/>
      <c r="K30" s="22"/>
      <c r="L30" s="22"/>
      <c r="M30" s="22"/>
      <c r="N30" s="11"/>
      <c r="O30" s="11"/>
      <c r="P30" s="11"/>
      <c r="Q30" s="11" t="s">
        <v>1094</v>
      </c>
      <c r="R30" s="11"/>
      <c r="S30" s="11"/>
      <c r="T30" s="11"/>
      <c r="U30" s="11"/>
      <c r="V30" s="11"/>
    </row>
    <row r="31" spans="1:22" ht="15" customHeight="1" x14ac:dyDescent="0.25">
      <c r="A31" s="19" t="s">
        <v>146</v>
      </c>
      <c r="B31" s="19" t="s">
        <v>207</v>
      </c>
      <c r="C31" s="15" t="s">
        <v>207</v>
      </c>
      <c r="D31" s="11"/>
      <c r="E31" s="11"/>
      <c r="F31" s="11"/>
      <c r="G31" s="15"/>
      <c r="H31" s="11"/>
      <c r="I31" s="22"/>
      <c r="J31" s="11"/>
      <c r="K31" s="22"/>
      <c r="L31" s="22"/>
      <c r="M31" s="22" t="s">
        <v>607</v>
      </c>
      <c r="N31" s="11"/>
      <c r="O31" s="11"/>
      <c r="P31" s="11"/>
      <c r="Q31" s="11" t="s">
        <v>1094</v>
      </c>
      <c r="R31" s="11"/>
      <c r="S31" s="11"/>
      <c r="T31" s="11"/>
      <c r="U31" s="11"/>
      <c r="V31" s="11"/>
    </row>
    <row r="32" spans="1:22" ht="15" customHeight="1" x14ac:dyDescent="0.25">
      <c r="A32" s="19" t="s">
        <v>146</v>
      </c>
      <c r="B32" s="21" t="s">
        <v>543</v>
      </c>
      <c r="C32" s="12" t="s">
        <v>514</v>
      </c>
      <c r="D32" s="11"/>
      <c r="E32" s="11"/>
      <c r="F32" s="11"/>
      <c r="G32" s="12"/>
      <c r="H32" s="11"/>
      <c r="I32" s="22"/>
      <c r="J32" s="11"/>
      <c r="K32" s="22" t="s">
        <v>1397</v>
      </c>
      <c r="L32" s="22"/>
      <c r="M32" s="22"/>
      <c r="N32" s="11"/>
      <c r="O32" s="11"/>
      <c r="P32" s="11"/>
      <c r="Q32" s="11" t="s">
        <v>1094</v>
      </c>
      <c r="R32" s="11"/>
      <c r="S32" s="11"/>
      <c r="T32" s="11"/>
      <c r="U32" s="11"/>
      <c r="V32" s="11"/>
    </row>
    <row r="33" spans="1:22" ht="15" customHeight="1" x14ac:dyDescent="0.25">
      <c r="A33" s="19" t="s">
        <v>146</v>
      </c>
      <c r="B33" s="19" t="s">
        <v>544</v>
      </c>
      <c r="C33" s="12" t="s">
        <v>515</v>
      </c>
      <c r="D33" s="11"/>
      <c r="E33" s="11"/>
      <c r="F33" s="11"/>
      <c r="G33" s="12"/>
      <c r="H33" s="11"/>
      <c r="I33" s="22"/>
      <c r="J33" s="11"/>
      <c r="K33" s="22"/>
      <c r="L33" s="22"/>
      <c r="M33" s="22"/>
      <c r="N33" s="11" t="s">
        <v>539</v>
      </c>
      <c r="O33" s="11"/>
      <c r="P33" s="11"/>
      <c r="Q33" s="11" t="s">
        <v>1094</v>
      </c>
      <c r="R33" s="11"/>
      <c r="S33" s="11"/>
      <c r="T33" s="11"/>
      <c r="U33" s="11"/>
      <c r="V33" s="11"/>
    </row>
    <row r="34" spans="1:22" ht="15" customHeight="1" x14ac:dyDescent="0.25">
      <c r="A34" s="19" t="s">
        <v>146</v>
      </c>
      <c r="B34" s="19" t="s">
        <v>545</v>
      </c>
      <c r="C34" s="12" t="s">
        <v>516</v>
      </c>
      <c r="D34" s="11"/>
      <c r="E34" s="11"/>
      <c r="F34" s="11"/>
      <c r="G34" s="12"/>
      <c r="H34" s="11"/>
      <c r="I34" s="22"/>
      <c r="J34" s="11"/>
      <c r="K34" s="22"/>
      <c r="L34" s="22"/>
      <c r="M34" s="22"/>
      <c r="N34" s="11"/>
      <c r="O34" s="11"/>
      <c r="P34" s="11"/>
      <c r="Q34" s="11" t="s">
        <v>1094</v>
      </c>
      <c r="R34" s="11"/>
      <c r="S34" s="11"/>
      <c r="T34" s="11"/>
      <c r="U34" s="11"/>
      <c r="V34" s="11"/>
    </row>
    <row r="35" spans="1:22" ht="15" customHeight="1" x14ac:dyDescent="0.25">
      <c r="A35" s="19" t="s">
        <v>146</v>
      </c>
      <c r="B35" s="19" t="s">
        <v>546</v>
      </c>
      <c r="C35" s="12" t="s">
        <v>516</v>
      </c>
      <c r="D35" s="11"/>
      <c r="E35" s="11"/>
      <c r="F35" s="11"/>
      <c r="G35" s="12"/>
      <c r="H35" s="11"/>
      <c r="I35" s="22"/>
      <c r="J35" s="11"/>
      <c r="K35" s="22"/>
      <c r="L35" s="22"/>
      <c r="M35" s="22"/>
      <c r="N35" s="11"/>
      <c r="O35" s="11"/>
      <c r="P35" s="11"/>
      <c r="Q35" s="11" t="s">
        <v>1094</v>
      </c>
      <c r="R35" s="11"/>
      <c r="S35" s="11"/>
      <c r="T35" s="11"/>
      <c r="U35" s="11"/>
      <c r="V35" s="11"/>
    </row>
    <row r="36" spans="1:22" ht="15" customHeight="1" x14ac:dyDescent="0.25">
      <c r="A36" s="19" t="s">
        <v>146</v>
      </c>
      <c r="B36" s="19" t="s">
        <v>547</v>
      </c>
      <c r="C36" s="12" t="s">
        <v>516</v>
      </c>
      <c r="D36" s="11"/>
      <c r="E36" s="11"/>
      <c r="F36" s="11"/>
      <c r="G36" s="12"/>
      <c r="H36" s="11"/>
      <c r="I36" s="22"/>
      <c r="J36" s="11"/>
      <c r="K36" s="22"/>
      <c r="L36" s="22"/>
      <c r="M36" s="22"/>
      <c r="N36" s="11"/>
      <c r="O36" s="11"/>
      <c r="P36" s="11"/>
      <c r="Q36" s="11" t="s">
        <v>1094</v>
      </c>
      <c r="R36" s="11"/>
      <c r="S36" s="11"/>
      <c r="T36" s="11"/>
      <c r="U36" s="11"/>
      <c r="V36" s="11"/>
    </row>
    <row r="37" spans="1:22" ht="15" customHeight="1" x14ac:dyDescent="0.25">
      <c r="A37" s="19" t="s">
        <v>146</v>
      </c>
      <c r="B37" s="19" t="s">
        <v>548</v>
      </c>
      <c r="C37" s="12" t="s">
        <v>517</v>
      </c>
      <c r="D37" s="11"/>
      <c r="E37" s="11"/>
      <c r="F37" s="11"/>
      <c r="G37" s="12"/>
      <c r="H37" s="11"/>
      <c r="I37" s="22"/>
      <c r="J37" s="11"/>
      <c r="K37" s="22"/>
      <c r="L37" s="22"/>
      <c r="M37" s="22"/>
      <c r="N37" s="11"/>
      <c r="O37" s="11"/>
      <c r="P37" s="11" t="s">
        <v>540</v>
      </c>
      <c r="Q37" s="11" t="s">
        <v>1094</v>
      </c>
      <c r="R37" s="11"/>
      <c r="S37" s="11"/>
      <c r="T37" s="11"/>
      <c r="U37" s="11"/>
      <c r="V37" s="11"/>
    </row>
    <row r="38" spans="1:22" ht="15" customHeight="1" x14ac:dyDescent="0.25">
      <c r="A38" s="19" t="s">
        <v>146</v>
      </c>
      <c r="B38" s="19" t="s">
        <v>549</v>
      </c>
      <c r="C38" s="12" t="s">
        <v>573</v>
      </c>
      <c r="D38" s="11"/>
      <c r="E38" s="11" t="s">
        <v>533</v>
      </c>
      <c r="F38" s="11" t="s">
        <v>983</v>
      </c>
      <c r="G38" s="12"/>
      <c r="H38" s="11"/>
      <c r="I38" s="22"/>
      <c r="J38" s="11"/>
      <c r="K38" s="22"/>
      <c r="L38" s="22"/>
      <c r="M38" s="22"/>
      <c r="N38" s="11"/>
      <c r="O38" s="11"/>
      <c r="P38" s="11"/>
      <c r="Q38" s="11" t="s">
        <v>1094</v>
      </c>
      <c r="R38" s="11"/>
      <c r="S38" s="11"/>
      <c r="T38" s="11"/>
      <c r="U38" s="11"/>
      <c r="V38" s="11"/>
    </row>
    <row r="39" spans="1:22" ht="15" customHeight="1" x14ac:dyDescent="0.25">
      <c r="A39" s="19" t="s">
        <v>146</v>
      </c>
      <c r="B39" s="19" t="s">
        <v>550</v>
      </c>
      <c r="C39" s="12" t="s">
        <v>518</v>
      </c>
      <c r="D39" s="11"/>
      <c r="E39" s="11"/>
      <c r="F39" s="11"/>
      <c r="G39" s="12"/>
      <c r="H39" s="11"/>
      <c r="I39" s="22"/>
      <c r="J39" s="11"/>
      <c r="K39" s="22"/>
      <c r="L39" s="22"/>
      <c r="M39" s="22"/>
      <c r="N39" s="11"/>
      <c r="O39" s="11"/>
      <c r="P39" s="11"/>
      <c r="Q39" s="11" t="s">
        <v>1094</v>
      </c>
      <c r="R39" s="11" t="s">
        <v>541</v>
      </c>
      <c r="S39" s="11"/>
      <c r="T39" s="11"/>
      <c r="U39" s="11"/>
      <c r="V39" s="11"/>
    </row>
    <row r="40" spans="1:22" ht="15" customHeight="1" x14ac:dyDescent="0.25">
      <c r="A40" s="19" t="s">
        <v>146</v>
      </c>
      <c r="B40" s="19" t="s">
        <v>551</v>
      </c>
      <c r="C40" s="12" t="s">
        <v>519</v>
      </c>
      <c r="D40" s="11"/>
      <c r="E40" s="11"/>
      <c r="F40" s="11"/>
      <c r="G40" s="12"/>
      <c r="H40" s="11"/>
      <c r="I40" s="22"/>
      <c r="J40" s="11"/>
      <c r="K40" s="22"/>
      <c r="L40" s="22"/>
      <c r="M40" s="22"/>
      <c r="N40" s="11"/>
      <c r="O40" s="11"/>
      <c r="P40" s="11"/>
      <c r="Q40" s="11" t="s">
        <v>1094</v>
      </c>
      <c r="R40" s="11"/>
      <c r="S40" s="11" t="s">
        <v>835</v>
      </c>
      <c r="T40" s="11"/>
      <c r="U40" s="11"/>
      <c r="V40" s="11"/>
    </row>
    <row r="41" spans="1:22" ht="15" customHeight="1" x14ac:dyDescent="0.25">
      <c r="A41" s="19" t="s">
        <v>146</v>
      </c>
      <c r="B41" s="19" t="s">
        <v>552</v>
      </c>
      <c r="C41" s="12" t="s">
        <v>520</v>
      </c>
      <c r="D41" s="11"/>
      <c r="E41" s="11"/>
      <c r="F41" s="11"/>
      <c r="G41" s="12"/>
      <c r="H41" s="11"/>
      <c r="I41" s="22"/>
      <c r="J41" s="11"/>
      <c r="K41" s="22"/>
      <c r="L41" s="22"/>
      <c r="M41" s="22"/>
      <c r="N41" s="11"/>
      <c r="O41" s="11"/>
      <c r="P41" s="11"/>
      <c r="Q41" s="11" t="s">
        <v>1094</v>
      </c>
      <c r="R41" s="11"/>
      <c r="S41" s="11"/>
      <c r="T41" s="11" t="s">
        <v>542</v>
      </c>
      <c r="U41" s="11"/>
      <c r="V41" s="11"/>
    </row>
    <row r="42" spans="1:22" ht="15" customHeight="1" x14ac:dyDescent="0.25">
      <c r="A42" s="19" t="s">
        <v>146</v>
      </c>
      <c r="B42" s="19" t="s">
        <v>553</v>
      </c>
      <c r="C42" s="12" t="s">
        <v>521</v>
      </c>
      <c r="D42" s="11"/>
      <c r="E42" s="11"/>
      <c r="F42" s="11"/>
      <c r="G42" s="12"/>
      <c r="H42" s="11"/>
      <c r="I42" s="22"/>
      <c r="J42" s="11" t="s">
        <v>1121</v>
      </c>
      <c r="K42" s="22"/>
      <c r="L42" s="22"/>
      <c r="M42" s="22"/>
      <c r="N42" s="11"/>
      <c r="O42" s="11"/>
      <c r="P42" s="11"/>
      <c r="Q42" s="11" t="s">
        <v>1094</v>
      </c>
      <c r="R42" s="11"/>
      <c r="S42" s="11"/>
      <c r="T42" s="11"/>
      <c r="U42" s="11"/>
      <c r="V42" s="11"/>
    </row>
    <row r="43" spans="1:22" ht="15" customHeight="1" x14ac:dyDescent="0.25">
      <c r="A43" s="19" t="s">
        <v>146</v>
      </c>
      <c r="B43" s="19" t="s">
        <v>554</v>
      </c>
      <c r="C43" s="12" t="s">
        <v>522</v>
      </c>
      <c r="D43" s="11"/>
      <c r="E43" s="11"/>
      <c r="F43" s="11"/>
      <c r="G43" s="12"/>
      <c r="H43" s="11"/>
      <c r="I43" s="22" t="s">
        <v>536</v>
      </c>
      <c r="J43" s="11"/>
      <c r="K43" s="22"/>
      <c r="L43" s="22"/>
      <c r="M43" s="22"/>
      <c r="N43" s="11"/>
      <c r="O43" s="11"/>
      <c r="P43" s="11"/>
      <c r="Q43" s="11" t="s">
        <v>1094</v>
      </c>
      <c r="R43" s="11"/>
      <c r="S43" s="11"/>
      <c r="T43" s="11"/>
      <c r="U43" s="11"/>
      <c r="V43" s="11"/>
    </row>
    <row r="44" spans="1:22" ht="15" customHeight="1" x14ac:dyDescent="0.25">
      <c r="A44" s="19" t="s">
        <v>146</v>
      </c>
      <c r="B44" s="19" t="s">
        <v>555</v>
      </c>
      <c r="C44" s="12" t="s">
        <v>523</v>
      </c>
      <c r="D44" s="11"/>
      <c r="E44" s="11"/>
      <c r="F44" s="11"/>
      <c r="G44" s="12"/>
      <c r="H44" s="11"/>
      <c r="I44" s="22"/>
      <c r="J44" s="11" t="s">
        <v>1122</v>
      </c>
      <c r="K44" s="22"/>
      <c r="L44" s="22"/>
      <c r="M44" s="22"/>
      <c r="N44" s="11"/>
      <c r="O44" s="11"/>
      <c r="P44" s="11"/>
      <c r="Q44" s="11" t="s">
        <v>1094</v>
      </c>
      <c r="R44" s="11"/>
      <c r="S44" s="11"/>
      <c r="T44" s="11"/>
      <c r="U44" s="11"/>
      <c r="V44" s="11"/>
    </row>
    <row r="45" spans="1:22" ht="15" customHeight="1" x14ac:dyDescent="0.25">
      <c r="A45" s="19" t="s">
        <v>146</v>
      </c>
      <c r="B45" s="19" t="s">
        <v>556</v>
      </c>
      <c r="C45" s="12" t="s">
        <v>524</v>
      </c>
      <c r="D45" s="11"/>
      <c r="E45" s="11"/>
      <c r="F45" s="11"/>
      <c r="G45" s="12" t="s">
        <v>534</v>
      </c>
      <c r="H45" s="11"/>
      <c r="I45" s="22"/>
      <c r="J45" s="11"/>
      <c r="K45" s="22"/>
      <c r="L45" s="22"/>
      <c r="M45" s="22"/>
      <c r="N45" s="11"/>
      <c r="O45" s="11"/>
      <c r="P45" s="11"/>
      <c r="Q45" s="11" t="s">
        <v>1094</v>
      </c>
      <c r="R45" s="11"/>
      <c r="S45" s="11"/>
      <c r="T45" s="11"/>
      <c r="U45" s="11"/>
      <c r="V45" s="11"/>
    </row>
    <row r="46" spans="1:22" ht="15" customHeight="1" x14ac:dyDescent="0.25">
      <c r="A46" s="19" t="s">
        <v>146</v>
      </c>
      <c r="B46" s="19" t="s">
        <v>557</v>
      </c>
      <c r="C46" s="12" t="s">
        <v>525</v>
      </c>
      <c r="D46" s="11"/>
      <c r="E46" s="11"/>
      <c r="F46" s="11"/>
      <c r="G46" s="12"/>
      <c r="H46" s="11"/>
      <c r="I46" s="22"/>
      <c r="J46" s="11" t="s">
        <v>537</v>
      </c>
      <c r="K46" s="22"/>
      <c r="L46" s="22"/>
      <c r="M46" s="22"/>
      <c r="N46" s="11"/>
      <c r="O46" s="11"/>
      <c r="P46" s="11"/>
      <c r="Q46" s="11" t="s">
        <v>1094</v>
      </c>
      <c r="R46" s="11"/>
      <c r="S46" s="11"/>
      <c r="T46" s="11"/>
      <c r="U46" s="11"/>
      <c r="V46" s="11"/>
    </row>
    <row r="47" spans="1:22" ht="15" customHeight="1" x14ac:dyDescent="0.25">
      <c r="A47" s="19" t="s">
        <v>146</v>
      </c>
      <c r="B47" s="19" t="s">
        <v>558</v>
      </c>
      <c r="C47" s="12" t="s">
        <v>526</v>
      </c>
      <c r="D47" s="11"/>
      <c r="E47" s="11"/>
      <c r="F47" s="11"/>
      <c r="G47" s="12"/>
      <c r="H47" s="11" t="s">
        <v>535</v>
      </c>
      <c r="I47" s="22"/>
      <c r="J47" s="11"/>
      <c r="K47" s="22"/>
      <c r="L47" s="22"/>
      <c r="M47" s="22"/>
      <c r="N47" s="11"/>
      <c r="O47" s="11"/>
      <c r="P47" s="11"/>
      <c r="Q47" s="11" t="s">
        <v>1094</v>
      </c>
      <c r="R47" s="11"/>
      <c r="S47" s="11"/>
      <c r="T47" s="11"/>
      <c r="U47" s="11"/>
      <c r="V47" s="11"/>
    </row>
    <row r="48" spans="1:22" ht="15" customHeight="1" x14ac:dyDescent="0.25">
      <c r="A48" s="19" t="s">
        <v>146</v>
      </c>
      <c r="B48" s="19" t="s">
        <v>559</v>
      </c>
      <c r="C48" s="12" t="s">
        <v>527</v>
      </c>
      <c r="D48" s="11" t="s">
        <v>532</v>
      </c>
      <c r="E48" s="11"/>
      <c r="F48" s="11"/>
      <c r="G48" s="12"/>
      <c r="H48" s="11"/>
      <c r="I48" s="22"/>
      <c r="J48" s="11"/>
      <c r="K48" s="22"/>
      <c r="L48" s="22"/>
      <c r="M48" s="22"/>
      <c r="N48" s="11"/>
      <c r="O48" s="11" t="s">
        <v>538</v>
      </c>
      <c r="P48" s="11"/>
      <c r="Q48" s="11" t="s">
        <v>1094</v>
      </c>
      <c r="R48" s="11"/>
      <c r="S48" s="11"/>
      <c r="T48" s="11"/>
      <c r="U48" s="11"/>
      <c r="V48" s="11"/>
    </row>
    <row r="49" spans="1:22" ht="15" customHeight="1" x14ac:dyDescent="0.25">
      <c r="A49" s="19" t="s">
        <v>146</v>
      </c>
      <c r="B49" s="19" t="s">
        <v>560</v>
      </c>
      <c r="C49" s="12" t="s">
        <v>527</v>
      </c>
      <c r="D49" s="11" t="s">
        <v>532</v>
      </c>
      <c r="E49" s="11"/>
      <c r="F49" s="11"/>
      <c r="G49" s="12"/>
      <c r="H49" s="11"/>
      <c r="I49" s="22"/>
      <c r="J49" s="11"/>
      <c r="K49" s="22"/>
      <c r="L49" s="22"/>
      <c r="M49" s="22"/>
      <c r="N49" s="11"/>
      <c r="O49" s="11" t="s">
        <v>538</v>
      </c>
      <c r="P49" s="11"/>
      <c r="Q49" s="11" t="s">
        <v>1094</v>
      </c>
      <c r="R49" s="11"/>
      <c r="S49" s="11"/>
      <c r="T49" s="11"/>
      <c r="U49" s="11"/>
      <c r="V49" s="11"/>
    </row>
    <row r="50" spans="1:22" ht="15" customHeight="1" x14ac:dyDescent="0.25">
      <c r="A50" s="19" t="s">
        <v>146</v>
      </c>
      <c r="B50" s="19" t="s">
        <v>561</v>
      </c>
      <c r="C50" s="12" t="s">
        <v>527</v>
      </c>
      <c r="D50" s="11" t="s">
        <v>532</v>
      </c>
      <c r="E50" s="11"/>
      <c r="F50" s="11"/>
      <c r="G50" s="12"/>
      <c r="H50" s="11"/>
      <c r="I50" s="22"/>
      <c r="J50" s="11"/>
      <c r="K50" s="22"/>
      <c r="L50" s="22"/>
      <c r="M50" s="22"/>
      <c r="N50" s="11"/>
      <c r="O50" s="11" t="s">
        <v>538</v>
      </c>
      <c r="P50" s="11"/>
      <c r="Q50" s="11" t="s">
        <v>1094</v>
      </c>
      <c r="R50" s="11"/>
      <c r="S50" s="11"/>
      <c r="T50" s="11"/>
      <c r="U50" s="11"/>
      <c r="V50" s="11"/>
    </row>
    <row r="51" spans="1:22" ht="15" customHeight="1" x14ac:dyDescent="0.25">
      <c r="A51" s="19" t="s">
        <v>146</v>
      </c>
      <c r="B51" s="19" t="s">
        <v>562</v>
      </c>
      <c r="C51" s="12" t="s">
        <v>528</v>
      </c>
      <c r="D51" s="11"/>
      <c r="E51" s="11"/>
      <c r="F51" s="11"/>
      <c r="G51" s="12"/>
      <c r="H51" s="11"/>
      <c r="I51" s="22"/>
      <c r="J51" s="11"/>
      <c r="K51" s="22"/>
      <c r="L51" s="22"/>
      <c r="M51" s="22"/>
      <c r="N51" s="11"/>
      <c r="O51" s="11"/>
      <c r="P51" s="11"/>
      <c r="Q51" s="11" t="s">
        <v>1094</v>
      </c>
      <c r="R51" s="11"/>
      <c r="S51" s="11"/>
      <c r="T51" s="11"/>
      <c r="U51" s="11"/>
      <c r="V51" s="11"/>
    </row>
    <row r="52" spans="1:22" ht="15" customHeight="1" x14ac:dyDescent="0.25">
      <c r="A52" s="19" t="s">
        <v>146</v>
      </c>
      <c r="B52" s="19" t="s">
        <v>563</v>
      </c>
      <c r="C52" s="12" t="s">
        <v>529</v>
      </c>
      <c r="D52" s="11"/>
      <c r="E52" s="11"/>
      <c r="F52" s="11"/>
      <c r="G52" s="12"/>
      <c r="H52" s="11"/>
      <c r="I52" s="22"/>
      <c r="J52" s="11"/>
      <c r="K52" s="22"/>
      <c r="L52" s="22"/>
      <c r="M52" s="22"/>
      <c r="N52" s="11"/>
      <c r="O52" s="11"/>
      <c r="P52" s="11"/>
      <c r="Q52" s="11" t="s">
        <v>529</v>
      </c>
      <c r="R52" s="11"/>
      <c r="S52" s="11"/>
      <c r="T52" s="11"/>
      <c r="U52" s="11"/>
      <c r="V52" s="11"/>
    </row>
    <row r="53" spans="1:22" ht="15" customHeight="1" x14ac:dyDescent="0.25">
      <c r="A53" s="19" t="s">
        <v>146</v>
      </c>
      <c r="B53" s="21" t="s">
        <v>564</v>
      </c>
      <c r="C53" s="12" t="s">
        <v>530</v>
      </c>
      <c r="D53" s="11"/>
      <c r="E53" s="11"/>
      <c r="F53" s="11"/>
      <c r="G53" s="12"/>
      <c r="H53" s="11"/>
      <c r="I53" s="22"/>
      <c r="J53" s="11"/>
      <c r="K53" s="22"/>
      <c r="L53" s="22"/>
      <c r="M53" s="22"/>
      <c r="N53" s="11"/>
      <c r="O53" s="11"/>
      <c r="P53" s="11"/>
      <c r="Q53" s="11" t="s">
        <v>1094</v>
      </c>
      <c r="R53" s="11"/>
      <c r="S53" s="11"/>
      <c r="T53" s="11"/>
      <c r="U53" s="11"/>
      <c r="V53" s="11"/>
    </row>
    <row r="54" spans="1:22" ht="15" customHeight="1" x14ac:dyDescent="0.25">
      <c r="A54" s="19" t="s">
        <v>146</v>
      </c>
      <c r="B54" s="19" t="s">
        <v>565</v>
      </c>
      <c r="C54" s="12" t="s">
        <v>530</v>
      </c>
      <c r="D54" s="11"/>
      <c r="E54" s="11"/>
      <c r="F54" s="11"/>
      <c r="G54" s="12"/>
      <c r="H54" s="11"/>
      <c r="I54" s="22"/>
      <c r="J54" s="11"/>
      <c r="K54" s="22"/>
      <c r="L54" s="22"/>
      <c r="M54" s="22"/>
      <c r="N54" s="11"/>
      <c r="O54" s="11"/>
      <c r="P54" s="11"/>
      <c r="Q54" s="11" t="s">
        <v>1094</v>
      </c>
      <c r="R54" s="11"/>
      <c r="S54" s="11"/>
      <c r="T54" s="11"/>
      <c r="U54" s="11"/>
      <c r="V54" s="11"/>
    </row>
    <row r="55" spans="1:22" ht="15" customHeight="1" x14ac:dyDescent="0.25">
      <c r="A55" s="19" t="s">
        <v>146</v>
      </c>
      <c r="B55" s="19" t="s">
        <v>566</v>
      </c>
      <c r="C55" s="12" t="s">
        <v>530</v>
      </c>
      <c r="D55" s="11"/>
      <c r="E55" s="11"/>
      <c r="F55" s="11"/>
      <c r="G55" s="12"/>
      <c r="H55" s="11"/>
      <c r="I55" s="22"/>
      <c r="J55" s="11"/>
      <c r="K55" s="22"/>
      <c r="L55" s="22"/>
      <c r="M55" s="22"/>
      <c r="N55" s="11"/>
      <c r="O55" s="11"/>
      <c r="P55" s="11"/>
      <c r="Q55" s="11" t="s">
        <v>1094</v>
      </c>
      <c r="R55" s="11"/>
      <c r="S55" s="11"/>
      <c r="T55" s="11"/>
      <c r="U55" s="11"/>
      <c r="V55" s="11"/>
    </row>
    <row r="56" spans="1:22" ht="15" customHeight="1" x14ac:dyDescent="0.25">
      <c r="A56" s="19" t="s">
        <v>146</v>
      </c>
      <c r="B56" s="19" t="s">
        <v>567</v>
      </c>
      <c r="C56" s="12" t="s">
        <v>531</v>
      </c>
      <c r="D56" s="11"/>
      <c r="E56" s="11"/>
      <c r="F56" s="11"/>
      <c r="G56" s="15"/>
      <c r="H56" s="11"/>
      <c r="I56" s="22"/>
      <c r="J56" s="11"/>
      <c r="K56" s="22"/>
      <c r="L56" s="22"/>
      <c r="M56" s="22" t="s">
        <v>608</v>
      </c>
      <c r="N56" s="11"/>
      <c r="O56" s="11"/>
      <c r="P56" s="11"/>
      <c r="Q56" s="11" t="s">
        <v>1094</v>
      </c>
      <c r="R56" s="11"/>
      <c r="S56" s="11"/>
      <c r="T56" s="11"/>
      <c r="U56" s="11"/>
      <c r="V56" s="11"/>
    </row>
    <row r="57" spans="1:22" ht="15" customHeight="1" x14ac:dyDescent="0.25">
      <c r="A57" s="19" t="s">
        <v>146</v>
      </c>
      <c r="B57" s="19" t="s">
        <v>18</v>
      </c>
      <c r="C57" s="12" t="s">
        <v>1564</v>
      </c>
      <c r="D57" s="12" t="s">
        <v>1564</v>
      </c>
      <c r="E57" s="12" t="s">
        <v>1565</v>
      </c>
      <c r="F57" s="12" t="s">
        <v>1565</v>
      </c>
      <c r="G57" s="12" t="s">
        <v>1564</v>
      </c>
      <c r="H57" s="12" t="s">
        <v>1564</v>
      </c>
      <c r="I57" s="12" t="s">
        <v>1564</v>
      </c>
      <c r="J57" s="11" t="s">
        <v>1564</v>
      </c>
      <c r="K57" s="22" t="s">
        <v>1564</v>
      </c>
      <c r="L57" s="22"/>
      <c r="M57" s="12" t="s">
        <v>1564</v>
      </c>
      <c r="N57" s="12" t="s">
        <v>1564</v>
      </c>
      <c r="O57" s="12" t="s">
        <v>1564</v>
      </c>
      <c r="P57" s="12" t="s">
        <v>1564</v>
      </c>
      <c r="Q57" s="12" t="s">
        <v>1564</v>
      </c>
      <c r="R57" s="11" t="s">
        <v>1564</v>
      </c>
      <c r="S57" s="12" t="s">
        <v>1856</v>
      </c>
      <c r="T57" s="11" t="s">
        <v>1566</v>
      </c>
      <c r="U57" s="11"/>
      <c r="V57" s="11"/>
    </row>
    <row r="58" spans="1:22" ht="15" customHeight="1" x14ac:dyDescent="0.25">
      <c r="A58" s="19" t="s">
        <v>147</v>
      </c>
      <c r="B58" s="19" t="s">
        <v>1567</v>
      </c>
      <c r="C58" s="12" t="s">
        <v>1568</v>
      </c>
      <c r="D58" s="12" t="s">
        <v>1568</v>
      </c>
      <c r="E58" s="12" t="s">
        <v>1569</v>
      </c>
      <c r="F58" s="12" t="s">
        <v>1569</v>
      </c>
      <c r="G58" s="12" t="s">
        <v>1868</v>
      </c>
      <c r="H58" s="12" t="s">
        <v>1568</v>
      </c>
      <c r="I58" s="12" t="s">
        <v>1568</v>
      </c>
      <c r="J58" s="11" t="s">
        <v>1568</v>
      </c>
      <c r="K58" s="22" t="s">
        <v>1568</v>
      </c>
      <c r="L58" s="22"/>
      <c r="M58" s="12" t="s">
        <v>1568</v>
      </c>
      <c r="N58" s="12" t="s">
        <v>1568</v>
      </c>
      <c r="O58" s="12" t="s">
        <v>1568</v>
      </c>
      <c r="P58" s="12" t="s">
        <v>1568</v>
      </c>
      <c r="Q58" s="12" t="s">
        <v>1568</v>
      </c>
      <c r="R58" s="11" t="s">
        <v>1572</v>
      </c>
      <c r="S58" s="12" t="s">
        <v>1575</v>
      </c>
      <c r="T58" s="11" t="s">
        <v>1568</v>
      </c>
      <c r="U58" s="11"/>
      <c r="V58" s="11"/>
    </row>
    <row r="59" spans="1:22" ht="15" customHeight="1" x14ac:dyDescent="0.25">
      <c r="A59" s="19" t="s">
        <v>147</v>
      </c>
      <c r="B59" s="19" t="s">
        <v>1570</v>
      </c>
      <c r="C59" s="12" t="s">
        <v>1570</v>
      </c>
      <c r="D59" s="12" t="s">
        <v>1570</v>
      </c>
      <c r="E59" s="12" t="s">
        <v>1571</v>
      </c>
      <c r="F59" s="12" t="s">
        <v>1571</v>
      </c>
      <c r="G59" s="12" t="s">
        <v>1570</v>
      </c>
      <c r="H59" s="12" t="s">
        <v>1570</v>
      </c>
      <c r="I59" s="12" t="s">
        <v>1570</v>
      </c>
      <c r="J59" s="11" t="s">
        <v>1570</v>
      </c>
      <c r="K59" s="22" t="s">
        <v>1570</v>
      </c>
      <c r="L59" s="22"/>
      <c r="M59" s="12" t="s">
        <v>1570</v>
      </c>
      <c r="N59" s="12" t="s">
        <v>1570</v>
      </c>
      <c r="O59" s="12" t="s">
        <v>1570</v>
      </c>
      <c r="P59" s="12" t="s">
        <v>1570</v>
      </c>
      <c r="Q59" s="12" t="s">
        <v>1570</v>
      </c>
      <c r="R59" s="11" t="s">
        <v>1573</v>
      </c>
      <c r="S59" s="12" t="s">
        <v>1574</v>
      </c>
      <c r="T59" s="11" t="s">
        <v>1570</v>
      </c>
      <c r="U59" s="11"/>
      <c r="V59" s="11"/>
    </row>
    <row r="60" spans="1:22" ht="15" customHeight="1" x14ac:dyDescent="0.25">
      <c r="A60" s="19" t="s">
        <v>147</v>
      </c>
      <c r="B60" s="19" t="s">
        <v>1580</v>
      </c>
      <c r="C60" s="12" t="s">
        <v>1580</v>
      </c>
      <c r="D60" s="12" t="s">
        <v>1580</v>
      </c>
      <c r="E60" s="12" t="s">
        <v>1581</v>
      </c>
      <c r="F60" s="12" t="s">
        <v>1581</v>
      </c>
      <c r="G60" s="12" t="s">
        <v>1580</v>
      </c>
      <c r="H60" s="12" t="s">
        <v>1580</v>
      </c>
      <c r="I60" s="12" t="s">
        <v>1580</v>
      </c>
      <c r="J60" s="11" t="s">
        <v>1580</v>
      </c>
      <c r="K60" s="22" t="s">
        <v>1580</v>
      </c>
      <c r="L60" s="22"/>
      <c r="M60" s="12" t="s">
        <v>1580</v>
      </c>
      <c r="N60" s="12" t="s">
        <v>1580</v>
      </c>
      <c r="O60" s="12" t="s">
        <v>1580</v>
      </c>
      <c r="P60" s="12" t="s">
        <v>1580</v>
      </c>
      <c r="Q60" s="12" t="s">
        <v>1580</v>
      </c>
      <c r="R60" s="11" t="s">
        <v>1582</v>
      </c>
      <c r="S60" s="12" t="s">
        <v>1583</v>
      </c>
      <c r="T60" s="11" t="s">
        <v>1580</v>
      </c>
      <c r="U60" s="11"/>
      <c r="V60" s="11"/>
    </row>
    <row r="61" spans="1:22" s="20" customFormat="1" x14ac:dyDescent="0.25">
      <c r="A61" s="19" t="s">
        <v>147</v>
      </c>
      <c r="B61" s="19" t="s">
        <v>433</v>
      </c>
      <c r="C61" s="10" t="s">
        <v>434</v>
      </c>
      <c r="D61" s="9" t="s">
        <v>434</v>
      </c>
      <c r="E61" s="9" t="s">
        <v>478</v>
      </c>
      <c r="F61" s="9" t="s">
        <v>478</v>
      </c>
      <c r="G61" s="10" t="s">
        <v>1342</v>
      </c>
      <c r="H61" s="9" t="s">
        <v>439</v>
      </c>
      <c r="I61" s="22" t="s">
        <v>434</v>
      </c>
      <c r="J61" s="9" t="s">
        <v>451</v>
      </c>
      <c r="K61" s="22" t="s">
        <v>1412</v>
      </c>
      <c r="L61" s="22"/>
      <c r="M61" s="22" t="s">
        <v>628</v>
      </c>
      <c r="N61" s="9" t="s">
        <v>468</v>
      </c>
      <c r="O61" s="9" t="s">
        <v>468</v>
      </c>
      <c r="P61" s="9" t="s">
        <v>468</v>
      </c>
      <c r="Q61" s="9" t="s">
        <v>468</v>
      </c>
      <c r="R61" s="9" t="s">
        <v>480</v>
      </c>
      <c r="S61" s="9" t="s">
        <v>845</v>
      </c>
      <c r="T61" s="9" t="s">
        <v>482</v>
      </c>
      <c r="U61" s="9"/>
      <c r="V61" s="9"/>
    </row>
    <row r="62" spans="1:22" s="20" customFormat="1" x14ac:dyDescent="0.25">
      <c r="A62" s="19" t="s">
        <v>147</v>
      </c>
      <c r="B62" s="19" t="s">
        <v>150</v>
      </c>
      <c r="C62" s="10" t="s">
        <v>150</v>
      </c>
      <c r="D62" s="9" t="s">
        <v>390</v>
      </c>
      <c r="E62" s="9" t="s">
        <v>984</v>
      </c>
      <c r="F62" s="9" t="s">
        <v>1638</v>
      </c>
      <c r="G62" s="10" t="s">
        <v>1328</v>
      </c>
      <c r="H62" s="9" t="s">
        <v>1475</v>
      </c>
      <c r="I62" s="22" t="s">
        <v>1199</v>
      </c>
      <c r="J62" s="9" t="s">
        <v>441</v>
      </c>
      <c r="K62" s="22" t="s">
        <v>1398</v>
      </c>
      <c r="L62" s="22"/>
      <c r="M62" s="22" t="s">
        <v>674</v>
      </c>
      <c r="N62" s="9" t="s">
        <v>408</v>
      </c>
      <c r="O62" s="11" t="s">
        <v>277</v>
      </c>
      <c r="P62" s="9" t="s">
        <v>1126</v>
      </c>
      <c r="Q62" s="9" t="s">
        <v>298</v>
      </c>
      <c r="R62" s="9" t="s">
        <v>364</v>
      </c>
      <c r="S62" s="9" t="s">
        <v>316</v>
      </c>
      <c r="T62" s="9" t="s">
        <v>351</v>
      </c>
      <c r="U62" s="9"/>
      <c r="V62" s="9"/>
    </row>
    <row r="63" spans="1:22" s="20" customFormat="1" x14ac:dyDescent="0.25">
      <c r="A63" s="19" t="s">
        <v>147</v>
      </c>
      <c r="B63" s="19" t="s">
        <v>151</v>
      </c>
      <c r="C63" s="10" t="s">
        <v>250</v>
      </c>
      <c r="D63" s="9" t="s">
        <v>772</v>
      </c>
      <c r="E63" s="9" t="s">
        <v>326</v>
      </c>
      <c r="F63" s="9" t="s">
        <v>326</v>
      </c>
      <c r="G63" s="10" t="s">
        <v>1329</v>
      </c>
      <c r="H63" s="9" t="s">
        <v>1611</v>
      </c>
      <c r="I63" s="22" t="s">
        <v>491</v>
      </c>
      <c r="J63" s="9" t="s">
        <v>1678</v>
      </c>
      <c r="K63" s="22" t="s">
        <v>1399</v>
      </c>
      <c r="L63" s="22"/>
      <c r="M63" s="22" t="s">
        <v>616</v>
      </c>
      <c r="N63" s="9" t="s">
        <v>409</v>
      </c>
      <c r="O63" s="11" t="s">
        <v>794</v>
      </c>
      <c r="P63" s="9" t="s">
        <v>278</v>
      </c>
      <c r="Q63" s="9" t="s">
        <v>278</v>
      </c>
      <c r="R63" s="9" t="s">
        <v>1698</v>
      </c>
      <c r="S63" s="9" t="s">
        <v>317</v>
      </c>
      <c r="T63" s="9" t="s">
        <v>352</v>
      </c>
      <c r="U63" s="9"/>
      <c r="V63" s="9"/>
    </row>
    <row r="64" spans="1:22" s="20" customFormat="1" x14ac:dyDescent="0.25">
      <c r="A64" s="19" t="s">
        <v>147</v>
      </c>
      <c r="B64" s="19" t="s">
        <v>152</v>
      </c>
      <c r="C64" s="10" t="s">
        <v>152</v>
      </c>
      <c r="D64" s="9" t="s">
        <v>391</v>
      </c>
      <c r="E64" s="9" t="s">
        <v>327</v>
      </c>
      <c r="F64" s="9" t="s">
        <v>985</v>
      </c>
      <c r="G64" s="10" t="s">
        <v>1330</v>
      </c>
      <c r="H64" s="9" t="s">
        <v>1476</v>
      </c>
      <c r="I64" s="22" t="s">
        <v>1200</v>
      </c>
      <c r="J64" s="9" t="s">
        <v>442</v>
      </c>
      <c r="K64" s="22" t="s">
        <v>1400</v>
      </c>
      <c r="L64" s="22"/>
      <c r="M64" s="22" t="s">
        <v>617</v>
      </c>
      <c r="N64" s="9" t="s">
        <v>254</v>
      </c>
      <c r="O64" s="11" t="s">
        <v>254</v>
      </c>
      <c r="P64" s="9" t="s">
        <v>279</v>
      </c>
      <c r="Q64" s="9" t="s">
        <v>279</v>
      </c>
      <c r="R64" s="9" t="s">
        <v>1699</v>
      </c>
      <c r="S64" s="9" t="s">
        <v>836</v>
      </c>
      <c r="T64" s="9" t="s">
        <v>353</v>
      </c>
      <c r="U64" s="9"/>
      <c r="V64" s="9"/>
    </row>
    <row r="65" spans="1:22" s="20" customFormat="1" x14ac:dyDescent="0.25">
      <c r="A65" s="19" t="s">
        <v>147</v>
      </c>
      <c r="B65" s="19" t="s">
        <v>153</v>
      </c>
      <c r="C65" s="10" t="s">
        <v>153</v>
      </c>
      <c r="D65" s="9" t="s">
        <v>392</v>
      </c>
      <c r="E65" s="9" t="s">
        <v>328</v>
      </c>
      <c r="F65" s="9" t="s">
        <v>986</v>
      </c>
      <c r="G65" s="10" t="s">
        <v>1331</v>
      </c>
      <c r="H65" s="9" t="s">
        <v>245</v>
      </c>
      <c r="I65" s="22" t="s">
        <v>1201</v>
      </c>
      <c r="J65" s="9" t="s">
        <v>443</v>
      </c>
      <c r="K65" s="22" t="s">
        <v>1401</v>
      </c>
      <c r="L65" s="22"/>
      <c r="M65" s="22" t="s">
        <v>618</v>
      </c>
      <c r="N65" s="9" t="s">
        <v>410</v>
      </c>
      <c r="O65" s="11" t="s">
        <v>410</v>
      </c>
      <c r="P65" s="9" t="s">
        <v>280</v>
      </c>
      <c r="Q65" s="9" t="s">
        <v>280</v>
      </c>
      <c r="R65" s="9" t="s">
        <v>365</v>
      </c>
      <c r="S65" s="9" t="s">
        <v>318</v>
      </c>
      <c r="T65" s="9" t="s">
        <v>354</v>
      </c>
      <c r="U65" s="9"/>
      <c r="V65" s="9"/>
    </row>
    <row r="66" spans="1:22" s="20" customFormat="1" x14ac:dyDescent="0.25">
      <c r="A66" s="19" t="s">
        <v>147</v>
      </c>
      <c r="B66" s="19" t="s">
        <v>154</v>
      </c>
      <c r="C66" s="10" t="s">
        <v>154</v>
      </c>
      <c r="D66" s="9" t="s">
        <v>393</v>
      </c>
      <c r="E66" s="9" t="s">
        <v>987</v>
      </c>
      <c r="F66" s="9" t="s">
        <v>987</v>
      </c>
      <c r="G66" s="10" t="s">
        <v>1332</v>
      </c>
      <c r="H66" s="9" t="s">
        <v>246</v>
      </c>
      <c r="I66" s="22" t="s">
        <v>1202</v>
      </c>
      <c r="J66" s="9" t="s">
        <v>1694</v>
      </c>
      <c r="K66" s="22" t="s">
        <v>1402</v>
      </c>
      <c r="L66" s="22"/>
      <c r="M66" s="22" t="s">
        <v>619</v>
      </c>
      <c r="N66" s="9" t="s">
        <v>255</v>
      </c>
      <c r="O66" s="11" t="s">
        <v>255</v>
      </c>
      <c r="P66" s="9" t="s">
        <v>255</v>
      </c>
      <c r="Q66" s="9" t="s">
        <v>299</v>
      </c>
      <c r="R66" s="9" t="s">
        <v>366</v>
      </c>
      <c r="S66" s="9" t="s">
        <v>837</v>
      </c>
      <c r="T66" s="9" t="s">
        <v>1258</v>
      </c>
      <c r="U66" s="9"/>
      <c r="V66" s="9"/>
    </row>
    <row r="67" spans="1:22" s="20" customFormat="1" x14ac:dyDescent="0.25">
      <c r="A67" s="19" t="s">
        <v>147</v>
      </c>
      <c r="B67" s="19" t="s">
        <v>156</v>
      </c>
      <c r="C67" s="10" t="s">
        <v>156</v>
      </c>
      <c r="D67" s="9" t="s">
        <v>394</v>
      </c>
      <c r="E67" s="9" t="s">
        <v>329</v>
      </c>
      <c r="F67" s="9" t="s">
        <v>988</v>
      </c>
      <c r="G67" s="10" t="s">
        <v>1333</v>
      </c>
      <c r="H67" s="9" t="s">
        <v>1477</v>
      </c>
      <c r="I67" s="22" t="s">
        <v>492</v>
      </c>
      <c r="J67" s="9" t="s">
        <v>444</v>
      </c>
      <c r="K67" s="22" t="s">
        <v>1403</v>
      </c>
      <c r="L67" s="22"/>
      <c r="M67" s="22" t="s">
        <v>620</v>
      </c>
      <c r="N67" s="9" t="s">
        <v>256</v>
      </c>
      <c r="O67" s="11" t="s">
        <v>256</v>
      </c>
      <c r="P67" s="9" t="s">
        <v>281</v>
      </c>
      <c r="Q67" s="9" t="s">
        <v>300</v>
      </c>
      <c r="R67" s="9" t="s">
        <v>367</v>
      </c>
      <c r="S67" s="9" t="s">
        <v>838</v>
      </c>
      <c r="T67" s="9" t="s">
        <v>1259</v>
      </c>
      <c r="U67" s="9"/>
      <c r="V67" s="9"/>
    </row>
    <row r="68" spans="1:22" s="20" customFormat="1" ht="30" x14ac:dyDescent="0.25">
      <c r="A68" s="19" t="s">
        <v>147</v>
      </c>
      <c r="B68" s="19" t="s">
        <v>155</v>
      </c>
      <c r="C68" s="10" t="s">
        <v>155</v>
      </c>
      <c r="D68" s="9" t="s">
        <v>395</v>
      </c>
      <c r="E68" s="9" t="s">
        <v>989</v>
      </c>
      <c r="F68" s="9" t="s">
        <v>990</v>
      </c>
      <c r="G68" s="10" t="s">
        <v>1334</v>
      </c>
      <c r="H68" s="9" t="s">
        <v>1478</v>
      </c>
      <c r="I68" s="22" t="s">
        <v>493</v>
      </c>
      <c r="J68" s="9" t="s">
        <v>445</v>
      </c>
      <c r="K68" s="22" t="s">
        <v>1404</v>
      </c>
      <c r="L68" s="22"/>
      <c r="M68" s="22" t="s">
        <v>621</v>
      </c>
      <c r="N68" s="9" t="s">
        <v>257</v>
      </c>
      <c r="O68" s="11" t="s">
        <v>257</v>
      </c>
      <c r="P68" s="9" t="s">
        <v>282</v>
      </c>
      <c r="Q68" s="9" t="s">
        <v>301</v>
      </c>
      <c r="R68" s="9" t="s">
        <v>1700</v>
      </c>
      <c r="S68" s="9" t="s">
        <v>839</v>
      </c>
      <c r="T68" s="9" t="s">
        <v>1260</v>
      </c>
      <c r="U68" s="9"/>
      <c r="V68" s="9"/>
    </row>
    <row r="69" spans="1:22" s="20" customFormat="1" ht="45" x14ac:dyDescent="0.25">
      <c r="A69" s="19" t="s">
        <v>147</v>
      </c>
      <c r="B69" s="19" t="s">
        <v>157</v>
      </c>
      <c r="C69" s="10" t="s">
        <v>1608</v>
      </c>
      <c r="D69" s="9" t="s">
        <v>773</v>
      </c>
      <c r="E69" s="9" t="s">
        <v>991</v>
      </c>
      <c r="F69" s="9" t="s">
        <v>992</v>
      </c>
      <c r="G69" s="10" t="s">
        <v>1867</v>
      </c>
      <c r="H69" s="9" t="s">
        <v>1479</v>
      </c>
      <c r="I69" s="22" t="s">
        <v>1203</v>
      </c>
      <c r="J69" s="9" t="s">
        <v>1677</v>
      </c>
      <c r="K69" s="22" t="s">
        <v>1405</v>
      </c>
      <c r="L69" s="22"/>
      <c r="M69" s="22" t="s">
        <v>622</v>
      </c>
      <c r="N69" s="9" t="s">
        <v>827</v>
      </c>
      <c r="O69" s="11" t="s">
        <v>411</v>
      </c>
      <c r="P69" s="9" t="s">
        <v>1127</v>
      </c>
      <c r="Q69" s="9" t="s">
        <v>1095</v>
      </c>
      <c r="R69" s="9" t="s">
        <v>1701</v>
      </c>
      <c r="S69" s="9" t="s">
        <v>840</v>
      </c>
      <c r="T69" s="9" t="s">
        <v>1261</v>
      </c>
      <c r="U69" s="9"/>
      <c r="V69" s="9"/>
    </row>
    <row r="70" spans="1:22" s="20" customFormat="1" x14ac:dyDescent="0.25">
      <c r="A70" s="19" t="s">
        <v>147</v>
      </c>
      <c r="B70" s="19" t="s">
        <v>158</v>
      </c>
      <c r="C70" s="10" t="s">
        <v>158</v>
      </c>
      <c r="D70" s="9" t="s">
        <v>774</v>
      </c>
      <c r="E70" s="9" t="s">
        <v>330</v>
      </c>
      <c r="F70" s="9" t="s">
        <v>330</v>
      </c>
      <c r="G70" s="10" t="s">
        <v>1335</v>
      </c>
      <c r="H70" s="9" t="s">
        <v>247</v>
      </c>
      <c r="I70" s="22" t="s">
        <v>494</v>
      </c>
      <c r="J70" s="9" t="s">
        <v>446</v>
      </c>
      <c r="K70" s="22" t="s">
        <v>1406</v>
      </c>
      <c r="L70" s="22"/>
      <c r="M70" s="22" t="s">
        <v>623</v>
      </c>
      <c r="N70" s="9" t="s">
        <v>258</v>
      </c>
      <c r="O70" s="11" t="s">
        <v>795</v>
      </c>
      <c r="P70" s="9" t="s">
        <v>774</v>
      </c>
      <c r="Q70" s="9" t="s">
        <v>283</v>
      </c>
      <c r="R70" s="9" t="s">
        <v>368</v>
      </c>
      <c r="S70" s="9" t="s">
        <v>841</v>
      </c>
      <c r="T70" s="9" t="s">
        <v>355</v>
      </c>
      <c r="U70" s="9"/>
      <c r="V70" s="9"/>
    </row>
    <row r="71" spans="1:22" s="20" customFormat="1" x14ac:dyDescent="0.25">
      <c r="A71" s="19" t="s">
        <v>147</v>
      </c>
      <c r="B71" s="19" t="s">
        <v>159</v>
      </c>
      <c r="C71" s="10" t="s">
        <v>159</v>
      </c>
      <c r="D71" s="9" t="s">
        <v>396</v>
      </c>
      <c r="E71" s="9" t="s">
        <v>993</v>
      </c>
      <c r="F71" s="9" t="s">
        <v>993</v>
      </c>
      <c r="G71" s="10" t="s">
        <v>1336</v>
      </c>
      <c r="H71" s="9" t="s">
        <v>1480</v>
      </c>
      <c r="I71" s="22" t="s">
        <v>495</v>
      </c>
      <c r="J71" s="9" t="s">
        <v>447</v>
      </c>
      <c r="K71" s="22" t="s">
        <v>1407</v>
      </c>
      <c r="L71" s="22"/>
      <c r="M71" s="22" t="s">
        <v>624</v>
      </c>
      <c r="N71" s="9" t="s">
        <v>259</v>
      </c>
      <c r="O71" s="11" t="s">
        <v>796</v>
      </c>
      <c r="P71" s="9" t="s">
        <v>284</v>
      </c>
      <c r="Q71" s="9" t="s">
        <v>1096</v>
      </c>
      <c r="R71" s="9" t="s">
        <v>369</v>
      </c>
      <c r="S71" s="9" t="s">
        <v>319</v>
      </c>
      <c r="T71" s="9" t="s">
        <v>356</v>
      </c>
      <c r="U71" s="9"/>
      <c r="V71" s="9"/>
    </row>
    <row r="72" spans="1:22" s="20" customFormat="1" x14ac:dyDescent="0.25">
      <c r="A72" s="19" t="s">
        <v>147</v>
      </c>
      <c r="B72" s="19" t="s">
        <v>160</v>
      </c>
      <c r="C72" s="10" t="s">
        <v>160</v>
      </c>
      <c r="D72" s="9" t="s">
        <v>775</v>
      </c>
      <c r="E72" s="9" t="s">
        <v>331</v>
      </c>
      <c r="F72" s="9" t="s">
        <v>331</v>
      </c>
      <c r="G72" s="10" t="s">
        <v>1337</v>
      </c>
      <c r="H72" s="9" t="s">
        <v>248</v>
      </c>
      <c r="I72" s="22" t="s">
        <v>496</v>
      </c>
      <c r="J72" s="9" t="s">
        <v>448</v>
      </c>
      <c r="K72" s="22" t="s">
        <v>1408</v>
      </c>
      <c r="L72" s="22"/>
      <c r="M72" s="22" t="s">
        <v>625</v>
      </c>
      <c r="N72" s="9" t="s">
        <v>260</v>
      </c>
      <c r="O72" s="11" t="s">
        <v>775</v>
      </c>
      <c r="P72" s="9" t="s">
        <v>775</v>
      </c>
      <c r="Q72" s="9" t="s">
        <v>260</v>
      </c>
      <c r="R72" s="9" t="s">
        <v>370</v>
      </c>
      <c r="S72" s="9" t="s">
        <v>320</v>
      </c>
      <c r="T72" s="9" t="s">
        <v>357</v>
      </c>
      <c r="U72" s="9"/>
      <c r="V72" s="9"/>
    </row>
    <row r="73" spans="1:22" s="20" customFormat="1" ht="30" x14ac:dyDescent="0.25">
      <c r="A73" s="19" t="s">
        <v>147</v>
      </c>
      <c r="B73" s="19" t="s">
        <v>161</v>
      </c>
      <c r="C73" s="10" t="s">
        <v>423</v>
      </c>
      <c r="D73" s="9" t="s">
        <v>483</v>
      </c>
      <c r="E73" s="9" t="s">
        <v>994</v>
      </c>
      <c r="F73" s="9" t="s">
        <v>994</v>
      </c>
      <c r="G73" s="10" t="s">
        <v>1338</v>
      </c>
      <c r="H73" s="9" t="s">
        <v>1481</v>
      </c>
      <c r="I73" s="22" t="s">
        <v>1204</v>
      </c>
      <c r="J73" s="9" t="s">
        <v>449</v>
      </c>
      <c r="K73" s="22" t="s">
        <v>1409</v>
      </c>
      <c r="L73" s="22"/>
      <c r="M73" s="22" t="s">
        <v>626</v>
      </c>
      <c r="N73" s="9" t="s">
        <v>424</v>
      </c>
      <c r="O73" s="11" t="s">
        <v>422</v>
      </c>
      <c r="P73" s="9" t="s">
        <v>1128</v>
      </c>
      <c r="Q73" s="9" t="s">
        <v>472</v>
      </c>
      <c r="R73" s="9" t="s">
        <v>1702</v>
      </c>
      <c r="S73" s="9" t="s">
        <v>842</v>
      </c>
      <c r="T73" s="9" t="s">
        <v>602</v>
      </c>
      <c r="U73" s="9"/>
      <c r="V73" s="9"/>
    </row>
    <row r="74" spans="1:22" s="20" customFormat="1" ht="43.5" customHeight="1" x14ac:dyDescent="0.25">
      <c r="A74" s="19" t="s">
        <v>147</v>
      </c>
      <c r="B74" s="19" t="s">
        <v>162</v>
      </c>
      <c r="C74" s="10" t="s">
        <v>228</v>
      </c>
      <c r="D74" s="9" t="s">
        <v>970</v>
      </c>
      <c r="E74" s="9" t="s">
        <v>1578</v>
      </c>
      <c r="F74" s="9" t="s">
        <v>1579</v>
      </c>
      <c r="G74" s="10" t="s">
        <v>1339</v>
      </c>
      <c r="H74" s="9" t="s">
        <v>1482</v>
      </c>
      <c r="I74" s="22" t="s">
        <v>1205</v>
      </c>
      <c r="J74" s="9" t="s">
        <v>1589</v>
      </c>
      <c r="K74" s="22" t="s">
        <v>1410</v>
      </c>
      <c r="L74" s="22"/>
      <c r="M74" s="22" t="s">
        <v>609</v>
      </c>
      <c r="N74" s="9" t="s">
        <v>425</v>
      </c>
      <c r="O74" s="11" t="s">
        <v>898</v>
      </c>
      <c r="P74" s="9" t="s">
        <v>1129</v>
      </c>
      <c r="Q74" s="9" t="s">
        <v>1539</v>
      </c>
      <c r="R74" s="9" t="s">
        <v>1703</v>
      </c>
      <c r="S74" s="9" t="s">
        <v>843</v>
      </c>
      <c r="T74" s="9" t="s">
        <v>1262</v>
      </c>
      <c r="U74" s="9"/>
      <c r="V74" s="9"/>
    </row>
    <row r="75" spans="1:22" s="20" customFormat="1" ht="43.5" customHeight="1" x14ac:dyDescent="0.25">
      <c r="A75" s="19" t="s">
        <v>147</v>
      </c>
      <c r="B75" s="19" t="s">
        <v>163</v>
      </c>
      <c r="C75" s="10" t="s">
        <v>230</v>
      </c>
      <c r="D75" s="9" t="s">
        <v>776</v>
      </c>
      <c r="E75" s="9" t="s">
        <v>995</v>
      </c>
      <c r="F75" s="9" t="s">
        <v>996</v>
      </c>
      <c r="G75" s="10" t="s">
        <v>1340</v>
      </c>
      <c r="H75" s="9" t="s">
        <v>1483</v>
      </c>
      <c r="I75" s="22" t="s">
        <v>1206</v>
      </c>
      <c r="J75" s="9" t="s">
        <v>1590</v>
      </c>
      <c r="K75" s="22" t="s">
        <v>1898</v>
      </c>
      <c r="L75" s="22"/>
      <c r="M75" s="22" t="s">
        <v>610</v>
      </c>
      <c r="N75" s="9" t="s">
        <v>611</v>
      </c>
      <c r="O75" s="11" t="s">
        <v>899</v>
      </c>
      <c r="P75" s="9" t="s">
        <v>1130</v>
      </c>
      <c r="Q75" s="9" t="s">
        <v>1540</v>
      </c>
      <c r="R75" s="9" t="s">
        <v>1704</v>
      </c>
      <c r="S75" s="9" t="s">
        <v>844</v>
      </c>
      <c r="T75" s="9" t="s">
        <v>1263</v>
      </c>
      <c r="U75" s="9"/>
      <c r="V75" s="9"/>
    </row>
    <row r="76" spans="1:22" s="20" customFormat="1" ht="45" x14ac:dyDescent="0.25">
      <c r="A76" s="19" t="s">
        <v>147</v>
      </c>
      <c r="B76" s="19" t="s">
        <v>582</v>
      </c>
      <c r="C76" s="10" t="s">
        <v>1905</v>
      </c>
      <c r="D76" s="9" t="s">
        <v>1906</v>
      </c>
      <c r="E76" s="9" t="s">
        <v>1907</v>
      </c>
      <c r="F76" s="9" t="s">
        <v>1908</v>
      </c>
      <c r="G76" s="10" t="s">
        <v>1909</v>
      </c>
      <c r="H76" s="9" t="s">
        <v>1910</v>
      </c>
      <c r="I76" s="22" t="s">
        <v>1911</v>
      </c>
      <c r="J76" s="9" t="s">
        <v>1912</v>
      </c>
      <c r="K76" s="22" t="s">
        <v>1913</v>
      </c>
      <c r="L76" s="22"/>
      <c r="M76" s="22" t="s">
        <v>1914</v>
      </c>
      <c r="N76" s="9" t="s">
        <v>1915</v>
      </c>
      <c r="O76" s="11" t="s">
        <v>1916</v>
      </c>
      <c r="P76" s="9" t="s">
        <v>1917</v>
      </c>
      <c r="Q76" s="9" t="s">
        <v>1918</v>
      </c>
      <c r="R76" s="9" t="s">
        <v>1919</v>
      </c>
      <c r="S76" s="9" t="s">
        <v>1762</v>
      </c>
      <c r="T76" s="9" t="s">
        <v>1920</v>
      </c>
      <c r="U76" s="9"/>
      <c r="V76" s="9"/>
    </row>
    <row r="77" spans="1:22" s="20" customFormat="1" ht="45" x14ac:dyDescent="0.25">
      <c r="A77" s="19" t="s">
        <v>147</v>
      </c>
      <c r="B77" s="19" t="s">
        <v>583</v>
      </c>
      <c r="C77" s="10" t="s">
        <v>1921</v>
      </c>
      <c r="D77" s="9" t="s">
        <v>1922</v>
      </c>
      <c r="E77" s="9" t="s">
        <v>1923</v>
      </c>
      <c r="F77" s="9" t="s">
        <v>1924</v>
      </c>
      <c r="G77" s="10" t="s">
        <v>1925</v>
      </c>
      <c r="H77" s="9" t="s">
        <v>1926</v>
      </c>
      <c r="I77" s="22" t="s">
        <v>1927</v>
      </c>
      <c r="J77" s="9" t="s">
        <v>1928</v>
      </c>
      <c r="K77" s="22" t="s">
        <v>1929</v>
      </c>
      <c r="L77" s="22"/>
      <c r="M77" s="22" t="s">
        <v>1930</v>
      </c>
      <c r="N77" s="9" t="s">
        <v>1931</v>
      </c>
      <c r="O77" s="11" t="s">
        <v>1932</v>
      </c>
      <c r="P77" s="9" t="s">
        <v>1933</v>
      </c>
      <c r="Q77" s="9" t="s">
        <v>1934</v>
      </c>
      <c r="R77" s="9" t="s">
        <v>1935</v>
      </c>
      <c r="S77" s="9" t="s">
        <v>1763</v>
      </c>
      <c r="T77" s="9" t="s">
        <v>1936</v>
      </c>
      <c r="U77" s="9"/>
      <c r="V77" s="9"/>
    </row>
    <row r="78" spans="1:22" s="20" customFormat="1" ht="45" x14ac:dyDescent="0.25">
      <c r="A78" s="19" t="s">
        <v>147</v>
      </c>
      <c r="B78" s="19" t="s">
        <v>581</v>
      </c>
      <c r="C78" s="10" t="s">
        <v>1937</v>
      </c>
      <c r="D78" s="9" t="s">
        <v>1938</v>
      </c>
      <c r="E78" s="9" t="s">
        <v>1939</v>
      </c>
      <c r="F78" s="9" t="s">
        <v>1940</v>
      </c>
      <c r="G78" s="10" t="s">
        <v>1941</v>
      </c>
      <c r="H78" s="9" t="s">
        <v>1942</v>
      </c>
      <c r="I78" s="22" t="s">
        <v>1943</v>
      </c>
      <c r="J78" s="9" t="s">
        <v>1944</v>
      </c>
      <c r="K78" s="22" t="s">
        <v>1945</v>
      </c>
      <c r="L78" s="22"/>
      <c r="M78" s="22" t="s">
        <v>1946</v>
      </c>
      <c r="N78" s="9" t="s">
        <v>1947</v>
      </c>
      <c r="O78" s="9" t="s">
        <v>1948</v>
      </c>
      <c r="P78" s="9" t="s">
        <v>1949</v>
      </c>
      <c r="Q78" s="9" t="s">
        <v>1950</v>
      </c>
      <c r="R78" s="9" t="s">
        <v>1951</v>
      </c>
      <c r="S78" s="9" t="s">
        <v>1761</v>
      </c>
      <c r="T78" s="9" t="s">
        <v>1952</v>
      </c>
      <c r="U78" s="9"/>
      <c r="V78" s="9"/>
    </row>
    <row r="79" spans="1:22" s="20" customFormat="1" x14ac:dyDescent="0.25">
      <c r="A79" s="19" t="s">
        <v>147</v>
      </c>
      <c r="B79" s="19" t="s">
        <v>164</v>
      </c>
      <c r="C79" s="10" t="s">
        <v>164</v>
      </c>
      <c r="D79" s="9" t="s">
        <v>397</v>
      </c>
      <c r="E79" s="9" t="s">
        <v>997</v>
      </c>
      <c r="F79" s="9" t="s">
        <v>998</v>
      </c>
      <c r="G79" s="10" t="s">
        <v>1341</v>
      </c>
      <c r="H79" s="9" t="s">
        <v>1484</v>
      </c>
      <c r="I79" s="22" t="s">
        <v>1207</v>
      </c>
      <c r="J79" s="9" t="s">
        <v>450</v>
      </c>
      <c r="K79" s="22" t="s">
        <v>1411</v>
      </c>
      <c r="L79" s="22"/>
      <c r="M79" s="22" t="s">
        <v>627</v>
      </c>
      <c r="N79" s="9" t="s">
        <v>261</v>
      </c>
      <c r="O79" s="11" t="s">
        <v>261</v>
      </c>
      <c r="P79" s="9" t="s">
        <v>261</v>
      </c>
      <c r="Q79" s="9" t="s">
        <v>261</v>
      </c>
      <c r="R79" s="9" t="s">
        <v>1705</v>
      </c>
      <c r="S79" s="9" t="s">
        <v>321</v>
      </c>
      <c r="T79" s="9" t="s">
        <v>358</v>
      </c>
      <c r="U79" s="9"/>
      <c r="V79" s="9"/>
    </row>
    <row r="80" spans="1:22" s="20" customFormat="1" ht="60" x14ac:dyDescent="0.25">
      <c r="A80" s="19" t="s">
        <v>147</v>
      </c>
      <c r="B80" s="19" t="s">
        <v>167</v>
      </c>
      <c r="C80" s="10" t="s">
        <v>1686</v>
      </c>
      <c r="D80" s="9" t="s">
        <v>1687</v>
      </c>
      <c r="E80" s="9" t="s">
        <v>999</v>
      </c>
      <c r="F80" s="9" t="s">
        <v>1000</v>
      </c>
      <c r="G80" s="10" t="s">
        <v>1688</v>
      </c>
      <c r="H80" s="9" t="s">
        <v>1689</v>
      </c>
      <c r="I80" s="22" t="s">
        <v>1208</v>
      </c>
      <c r="J80" s="9" t="s">
        <v>1693</v>
      </c>
      <c r="K80" s="22" t="s">
        <v>1690</v>
      </c>
      <c r="L80" s="22"/>
      <c r="M80" s="22" t="s">
        <v>1682</v>
      </c>
      <c r="N80" s="9" t="s">
        <v>1683</v>
      </c>
      <c r="O80" s="11" t="s">
        <v>1684</v>
      </c>
      <c r="P80" s="9" t="s">
        <v>1685</v>
      </c>
      <c r="Q80" s="9" t="s">
        <v>1691</v>
      </c>
      <c r="R80" s="9" t="s">
        <v>1706</v>
      </c>
      <c r="S80" s="9" t="s">
        <v>1753</v>
      </c>
      <c r="T80" s="9" t="s">
        <v>1692</v>
      </c>
      <c r="U80" s="9"/>
      <c r="V80" s="9"/>
    </row>
    <row r="81" spans="1:22" s="20" customFormat="1" ht="30" x14ac:dyDescent="0.25">
      <c r="A81" s="19" t="s">
        <v>147</v>
      </c>
      <c r="B81" s="19" t="s">
        <v>165</v>
      </c>
      <c r="C81" s="10" t="s">
        <v>435</v>
      </c>
      <c r="D81" s="9" t="s">
        <v>777</v>
      </c>
      <c r="E81" s="9" t="s">
        <v>479</v>
      </c>
      <c r="F81" s="9" t="s">
        <v>1001</v>
      </c>
      <c r="G81" s="10" t="s">
        <v>1343</v>
      </c>
      <c r="H81" s="9" t="s">
        <v>1485</v>
      </c>
      <c r="I81" s="22" t="s">
        <v>497</v>
      </c>
      <c r="J81" s="9" t="s">
        <v>452</v>
      </c>
      <c r="K81" s="22" t="s">
        <v>1413</v>
      </c>
      <c r="L81" s="22"/>
      <c r="M81" s="22" t="s">
        <v>629</v>
      </c>
      <c r="N81" s="9" t="s">
        <v>828</v>
      </c>
      <c r="O81" s="11" t="s">
        <v>797</v>
      </c>
      <c r="P81" s="9" t="s">
        <v>470</v>
      </c>
      <c r="Q81" s="9" t="s">
        <v>470</v>
      </c>
      <c r="R81" s="9" t="s">
        <v>481</v>
      </c>
      <c r="S81" s="9" t="s">
        <v>846</v>
      </c>
      <c r="T81" s="9" t="s">
        <v>1264</v>
      </c>
      <c r="U81" s="9"/>
      <c r="V81" s="9"/>
    </row>
    <row r="82" spans="1:22" s="20" customFormat="1" ht="30" x14ac:dyDescent="0.25">
      <c r="A82" s="19" t="s">
        <v>147</v>
      </c>
      <c r="B82" s="19" t="s">
        <v>166</v>
      </c>
      <c r="C82" s="10" t="s">
        <v>436</v>
      </c>
      <c r="D82" s="9" t="s">
        <v>778</v>
      </c>
      <c r="E82" s="9" t="s">
        <v>1002</v>
      </c>
      <c r="F82" s="9" t="s">
        <v>1003</v>
      </c>
      <c r="G82" s="10" t="s">
        <v>1344</v>
      </c>
      <c r="H82" s="9" t="s">
        <v>1486</v>
      </c>
      <c r="I82" s="22" t="s">
        <v>1209</v>
      </c>
      <c r="J82" s="9" t="s">
        <v>1669</v>
      </c>
      <c r="K82" s="22" t="s">
        <v>1414</v>
      </c>
      <c r="L82" s="22"/>
      <c r="M82" s="22" t="s">
        <v>630</v>
      </c>
      <c r="N82" s="9" t="s">
        <v>829</v>
      </c>
      <c r="O82" s="11" t="s">
        <v>798</v>
      </c>
      <c r="P82" s="9" t="s">
        <v>1131</v>
      </c>
      <c r="Q82" s="9" t="s">
        <v>1541</v>
      </c>
      <c r="R82" s="9" t="s">
        <v>1707</v>
      </c>
      <c r="S82" s="9" t="s">
        <v>847</v>
      </c>
      <c r="T82" s="9" t="s">
        <v>1265</v>
      </c>
      <c r="U82" s="9"/>
      <c r="V82" s="9"/>
    </row>
    <row r="83" spans="1:22" s="20" customFormat="1" x14ac:dyDescent="0.25">
      <c r="A83" s="19" t="s">
        <v>147</v>
      </c>
      <c r="B83" s="19" t="s">
        <v>210</v>
      </c>
      <c r="C83" s="10" t="s">
        <v>570</v>
      </c>
      <c r="D83" s="9" t="s">
        <v>935</v>
      </c>
      <c r="E83" s="9" t="s">
        <v>1004</v>
      </c>
      <c r="F83" s="9" t="s">
        <v>1005</v>
      </c>
      <c r="G83" s="10" t="s">
        <v>1345</v>
      </c>
      <c r="H83" s="9" t="s">
        <v>1487</v>
      </c>
      <c r="I83" s="22" t="s">
        <v>1210</v>
      </c>
      <c r="J83" s="9" t="s">
        <v>1591</v>
      </c>
      <c r="K83" s="22" t="s">
        <v>1415</v>
      </c>
      <c r="L83" s="22"/>
      <c r="M83" s="22" t="s">
        <v>631</v>
      </c>
      <c r="N83" s="9" t="s">
        <v>592</v>
      </c>
      <c r="O83" s="11" t="s">
        <v>592</v>
      </c>
      <c r="P83" s="9" t="s">
        <v>1163</v>
      </c>
      <c r="Q83" s="9" t="s">
        <v>1120</v>
      </c>
      <c r="R83" s="9" t="s">
        <v>598</v>
      </c>
      <c r="S83" s="9" t="s">
        <v>848</v>
      </c>
      <c r="T83" s="9" t="s">
        <v>603</v>
      </c>
      <c r="U83" s="9"/>
      <c r="V83" s="9"/>
    </row>
    <row r="84" spans="1:22" ht="80.25" customHeight="1" x14ac:dyDescent="0.25">
      <c r="A84" s="19" t="s">
        <v>146</v>
      </c>
      <c r="B84" s="19" t="s">
        <v>67</v>
      </c>
      <c r="C84" s="12" t="s">
        <v>1089</v>
      </c>
      <c r="D84" s="11" t="s">
        <v>779</v>
      </c>
      <c r="E84" s="11" t="s">
        <v>1089</v>
      </c>
      <c r="F84" s="11" t="s">
        <v>1089</v>
      </c>
      <c r="G84" s="12" t="s">
        <v>1346</v>
      </c>
      <c r="H84" s="11" t="s">
        <v>1090</v>
      </c>
      <c r="I84" s="22" t="s">
        <v>1211</v>
      </c>
      <c r="J84" s="11" t="s">
        <v>1592</v>
      </c>
      <c r="K84" s="22" t="s">
        <v>1416</v>
      </c>
      <c r="L84" s="22"/>
      <c r="M84" s="22" t="s">
        <v>632</v>
      </c>
      <c r="N84" s="11" t="s">
        <v>830</v>
      </c>
      <c r="O84" s="11" t="s">
        <v>799</v>
      </c>
      <c r="P84" s="11" t="s">
        <v>1132</v>
      </c>
      <c r="Q84" s="11" t="s">
        <v>1097</v>
      </c>
      <c r="R84" s="11" t="s">
        <v>599</v>
      </c>
      <c r="S84" s="11" t="s">
        <v>849</v>
      </c>
      <c r="T84" s="11" t="s">
        <v>1266</v>
      </c>
      <c r="U84" s="11"/>
      <c r="V84" s="11"/>
    </row>
    <row r="85" spans="1:22" ht="67.5" customHeight="1" x14ac:dyDescent="0.25">
      <c r="A85" s="19" t="s">
        <v>146</v>
      </c>
      <c r="B85" s="19" t="s">
        <v>185</v>
      </c>
      <c r="C85" s="12" t="s">
        <v>1091</v>
      </c>
      <c r="D85" s="11" t="s">
        <v>780</v>
      </c>
      <c r="E85" s="11" t="s">
        <v>1091</v>
      </c>
      <c r="F85" s="11" t="s">
        <v>1091</v>
      </c>
      <c r="G85" s="12" t="s">
        <v>1347</v>
      </c>
      <c r="H85" s="11" t="s">
        <v>1092</v>
      </c>
      <c r="I85" s="22" t="s">
        <v>1212</v>
      </c>
      <c r="J85" s="11" t="s">
        <v>1593</v>
      </c>
      <c r="K85" s="22" t="s">
        <v>1417</v>
      </c>
      <c r="L85" s="22"/>
      <c r="M85" s="22" t="s">
        <v>633</v>
      </c>
      <c r="N85" s="11" t="s">
        <v>831</v>
      </c>
      <c r="O85" s="11" t="s">
        <v>800</v>
      </c>
      <c r="P85" s="11" t="s">
        <v>1133</v>
      </c>
      <c r="Q85" s="11" t="s">
        <v>596</v>
      </c>
      <c r="R85" s="11" t="s">
        <v>600</v>
      </c>
      <c r="S85" s="11" t="s">
        <v>850</v>
      </c>
      <c r="T85" s="11" t="s">
        <v>1267</v>
      </c>
      <c r="U85" s="11"/>
      <c r="V85" s="11"/>
    </row>
    <row r="86" spans="1:22" ht="30" x14ac:dyDescent="0.25">
      <c r="A86" s="19" t="s">
        <v>146</v>
      </c>
      <c r="B86" s="19" t="s">
        <v>31</v>
      </c>
      <c r="C86" s="12" t="s">
        <v>676</v>
      </c>
      <c r="D86" s="11" t="s">
        <v>781</v>
      </c>
      <c r="E86" s="11" t="s">
        <v>1006</v>
      </c>
      <c r="F86" s="11" t="s">
        <v>1007</v>
      </c>
      <c r="G86" s="12" t="s">
        <v>1348</v>
      </c>
      <c r="H86" s="11" t="s">
        <v>1473</v>
      </c>
      <c r="I86" s="22" t="s">
        <v>1196</v>
      </c>
      <c r="J86" s="11" t="s">
        <v>682</v>
      </c>
      <c r="K86" s="22" t="s">
        <v>1418</v>
      </c>
      <c r="L86" s="22"/>
      <c r="M86" s="22" t="s">
        <v>677</v>
      </c>
      <c r="N86" s="11" t="s">
        <v>678</v>
      </c>
      <c r="O86" s="11" t="s">
        <v>801</v>
      </c>
      <c r="P86" s="11" t="s">
        <v>1123</v>
      </c>
      <c r="Q86" s="11" t="s">
        <v>679</v>
      </c>
      <c r="R86" s="11" t="s">
        <v>680</v>
      </c>
      <c r="S86" s="11" t="s">
        <v>681</v>
      </c>
      <c r="T86" s="11" t="s">
        <v>1255</v>
      </c>
      <c r="U86" s="11"/>
      <c r="V86" s="11"/>
    </row>
    <row r="87" spans="1:22" ht="238.5" customHeight="1" x14ac:dyDescent="0.25">
      <c r="A87" s="19" t="s">
        <v>146</v>
      </c>
      <c r="B87" s="19" t="s">
        <v>182</v>
      </c>
      <c r="C87" s="12" t="s">
        <v>1617</v>
      </c>
      <c r="D87" s="11" t="s">
        <v>1618</v>
      </c>
      <c r="E87" s="11" t="s">
        <v>1764</v>
      </c>
      <c r="F87" s="11" t="s">
        <v>1639</v>
      </c>
      <c r="G87" s="12" t="s">
        <v>1619</v>
      </c>
      <c r="H87" s="11" t="s">
        <v>1620</v>
      </c>
      <c r="I87" s="22" t="s">
        <v>1621</v>
      </c>
      <c r="J87" s="11" t="s">
        <v>1863</v>
      </c>
      <c r="K87" s="22" t="s">
        <v>1622</v>
      </c>
      <c r="L87" s="22"/>
      <c r="M87" s="22" t="s">
        <v>1623</v>
      </c>
      <c r="N87" s="11" t="s">
        <v>1765</v>
      </c>
      <c r="O87" s="11" t="s">
        <v>1766</v>
      </c>
      <c r="P87" s="11" t="s">
        <v>1767</v>
      </c>
      <c r="Q87" s="11" t="s">
        <v>1624</v>
      </c>
      <c r="R87" s="11" t="s">
        <v>1714</v>
      </c>
      <c r="S87" s="11" t="s">
        <v>1883</v>
      </c>
      <c r="T87" s="11" t="s">
        <v>1625</v>
      </c>
      <c r="U87" s="11"/>
      <c r="V87" s="11"/>
    </row>
    <row r="88" spans="1:22" ht="238.5" customHeight="1" x14ac:dyDescent="0.25">
      <c r="A88" s="19" t="s">
        <v>146</v>
      </c>
      <c r="B88" s="19" t="s">
        <v>251</v>
      </c>
      <c r="C88" s="12" t="s">
        <v>574</v>
      </c>
      <c r="D88" s="11" t="s">
        <v>880</v>
      </c>
      <c r="E88" s="11" t="s">
        <v>1640</v>
      </c>
      <c r="F88" s="11" t="s">
        <v>1008</v>
      </c>
      <c r="G88" s="12" t="s">
        <v>1385</v>
      </c>
      <c r="H88" s="11" t="s">
        <v>1488</v>
      </c>
      <c r="I88" s="22" t="s">
        <v>1562</v>
      </c>
      <c r="J88" s="11" t="s">
        <v>1679</v>
      </c>
      <c r="K88" s="22" t="s">
        <v>1464</v>
      </c>
      <c r="L88" s="22"/>
      <c r="M88" s="22" t="s">
        <v>634</v>
      </c>
      <c r="N88" s="11" t="s">
        <v>1984</v>
      </c>
      <c r="O88" s="11" t="s">
        <v>802</v>
      </c>
      <c r="P88" s="11" t="s">
        <v>1134</v>
      </c>
      <c r="Q88" s="11" t="s">
        <v>1542</v>
      </c>
      <c r="R88" s="11" t="s">
        <v>1708</v>
      </c>
      <c r="S88" s="11" t="s">
        <v>1884</v>
      </c>
      <c r="T88" s="11" t="s">
        <v>1305</v>
      </c>
      <c r="U88" s="11"/>
      <c r="V88" s="11"/>
    </row>
    <row r="89" spans="1:22" ht="45" x14ac:dyDescent="0.25">
      <c r="A89" s="19" t="s">
        <v>146</v>
      </c>
      <c r="B89" s="19" t="s">
        <v>33</v>
      </c>
      <c r="C89" s="12" t="s">
        <v>568</v>
      </c>
      <c r="D89" s="11" t="s">
        <v>584</v>
      </c>
      <c r="E89" s="11" t="s">
        <v>1584</v>
      </c>
      <c r="F89" s="11" t="s">
        <v>1585</v>
      </c>
      <c r="G89" s="12" t="s">
        <v>1386</v>
      </c>
      <c r="H89" s="11" t="s">
        <v>1489</v>
      </c>
      <c r="I89" s="22" t="s">
        <v>1213</v>
      </c>
      <c r="J89" s="11" t="s">
        <v>672</v>
      </c>
      <c r="K89" s="22" t="s">
        <v>1472</v>
      </c>
      <c r="L89" s="22"/>
      <c r="M89" s="22" t="s">
        <v>635</v>
      </c>
      <c r="N89" s="11" t="s">
        <v>1768</v>
      </c>
      <c r="O89" s="11" t="s">
        <v>803</v>
      </c>
      <c r="P89" s="11" t="s">
        <v>1135</v>
      </c>
      <c r="Q89" s="11" t="s">
        <v>1543</v>
      </c>
      <c r="R89" s="11" t="s">
        <v>1709</v>
      </c>
      <c r="S89" s="11" t="s">
        <v>1736</v>
      </c>
      <c r="T89" s="11" t="s">
        <v>1268</v>
      </c>
      <c r="U89" s="11"/>
      <c r="V89" s="11"/>
    </row>
    <row r="90" spans="1:22" x14ac:dyDescent="0.25">
      <c r="A90" s="19" t="s">
        <v>146</v>
      </c>
      <c r="B90" s="19" t="s">
        <v>34</v>
      </c>
      <c r="C90" s="12" t="s">
        <v>569</v>
      </c>
      <c r="D90" s="11" t="s">
        <v>585</v>
      </c>
      <c r="E90" s="11" t="s">
        <v>1009</v>
      </c>
      <c r="F90" s="11" t="s">
        <v>1009</v>
      </c>
      <c r="G90" s="12" t="s">
        <v>1387</v>
      </c>
      <c r="H90" s="11" t="s">
        <v>1490</v>
      </c>
      <c r="I90" s="22" t="s">
        <v>1214</v>
      </c>
      <c r="J90" s="11" t="s">
        <v>1594</v>
      </c>
      <c r="K90" s="22" t="s">
        <v>1465</v>
      </c>
      <c r="L90" s="22"/>
      <c r="M90" s="22" t="s">
        <v>636</v>
      </c>
      <c r="N90" s="11" t="s">
        <v>593</v>
      </c>
      <c r="O90" s="11" t="s">
        <v>593</v>
      </c>
      <c r="P90" s="11" t="s">
        <v>1136</v>
      </c>
      <c r="Q90" s="11" t="s">
        <v>1098</v>
      </c>
      <c r="R90" s="11" t="s">
        <v>1710</v>
      </c>
      <c r="S90" s="11" t="s">
        <v>1737</v>
      </c>
      <c r="T90" s="11" t="s">
        <v>1269</v>
      </c>
      <c r="U90" s="11"/>
      <c r="V90" s="11"/>
    </row>
    <row r="91" spans="1:22" x14ac:dyDescent="0.25">
      <c r="A91" s="19" t="s">
        <v>146</v>
      </c>
      <c r="B91" s="19" t="s">
        <v>36</v>
      </c>
      <c r="C91" s="12" t="s">
        <v>683</v>
      </c>
      <c r="D91" s="11" t="s">
        <v>684</v>
      </c>
      <c r="E91" s="11" t="s">
        <v>685</v>
      </c>
      <c r="F91" s="11" t="s">
        <v>685</v>
      </c>
      <c r="G91" s="12" t="s">
        <v>686</v>
      </c>
      <c r="H91" s="11" t="s">
        <v>1491</v>
      </c>
      <c r="I91" s="22" t="s">
        <v>687</v>
      </c>
      <c r="J91" s="11" t="s">
        <v>688</v>
      </c>
      <c r="K91" s="22" t="s">
        <v>1419</v>
      </c>
      <c r="L91" s="22"/>
      <c r="M91" s="22" t="s">
        <v>689</v>
      </c>
      <c r="N91" s="11" t="s">
        <v>690</v>
      </c>
      <c r="O91" s="11" t="s">
        <v>690</v>
      </c>
      <c r="P91" s="11" t="s">
        <v>1137</v>
      </c>
      <c r="Q91" s="11" t="s">
        <v>691</v>
      </c>
      <c r="R91" s="11" t="s">
        <v>692</v>
      </c>
      <c r="S91" s="11" t="s">
        <v>851</v>
      </c>
      <c r="T91" s="11" t="s">
        <v>1270</v>
      </c>
      <c r="U91" s="11"/>
      <c r="V91" s="11"/>
    </row>
    <row r="92" spans="1:22" ht="241.5" customHeight="1" x14ac:dyDescent="0.25">
      <c r="A92" s="19" t="s">
        <v>146</v>
      </c>
      <c r="B92" s="19" t="s">
        <v>232</v>
      </c>
      <c r="C92" s="12" t="s">
        <v>2005</v>
      </c>
      <c r="D92" s="11" t="s">
        <v>1324</v>
      </c>
      <c r="E92" s="11" t="s">
        <v>1641</v>
      </c>
      <c r="F92" s="11" t="s">
        <v>1642</v>
      </c>
      <c r="G92" s="12" t="s">
        <v>1349</v>
      </c>
      <c r="H92" s="11" t="s">
        <v>1769</v>
      </c>
      <c r="I92" s="22" t="s">
        <v>1770</v>
      </c>
      <c r="J92" s="11" t="s">
        <v>1771</v>
      </c>
      <c r="K92" s="22" t="s">
        <v>1420</v>
      </c>
      <c r="L92" s="22"/>
      <c r="M92" s="22" t="s">
        <v>1772</v>
      </c>
      <c r="N92" s="11" t="s">
        <v>1773</v>
      </c>
      <c r="O92" s="11" t="s">
        <v>1774</v>
      </c>
      <c r="P92" s="11" t="s">
        <v>1138</v>
      </c>
      <c r="Q92" s="11" t="s">
        <v>1775</v>
      </c>
      <c r="R92" s="11" t="s">
        <v>1776</v>
      </c>
      <c r="S92" s="11" t="s">
        <v>852</v>
      </c>
      <c r="T92" s="11" t="s">
        <v>1777</v>
      </c>
      <c r="U92" s="11"/>
      <c r="V92" s="11"/>
    </row>
    <row r="93" spans="1:22" ht="30" x14ac:dyDescent="0.25">
      <c r="A93" s="19" t="s">
        <v>146</v>
      </c>
      <c r="B93" s="19" t="s">
        <v>38</v>
      </c>
      <c r="C93" s="12" t="s">
        <v>430</v>
      </c>
      <c r="D93" s="11" t="s">
        <v>484</v>
      </c>
      <c r="E93" s="11" t="s">
        <v>1085</v>
      </c>
      <c r="F93" s="11" t="s">
        <v>1086</v>
      </c>
      <c r="G93" s="12" t="s">
        <v>1388</v>
      </c>
      <c r="H93" s="11" t="s">
        <v>1492</v>
      </c>
      <c r="I93" s="22" t="s">
        <v>503</v>
      </c>
      <c r="J93" s="11" t="s">
        <v>1670</v>
      </c>
      <c r="K93" s="22" t="s">
        <v>1466</v>
      </c>
      <c r="L93" s="22"/>
      <c r="M93" s="22" t="s">
        <v>637</v>
      </c>
      <c r="N93" s="11" t="s">
        <v>509</v>
      </c>
      <c r="O93" s="11" t="s">
        <v>509</v>
      </c>
      <c r="P93" s="11" t="s">
        <v>1139</v>
      </c>
      <c r="Q93" s="11" t="s">
        <v>473</v>
      </c>
      <c r="R93" s="11" t="s">
        <v>511</v>
      </c>
      <c r="S93" s="11" t="s">
        <v>1738</v>
      </c>
      <c r="T93" s="11" t="s">
        <v>1271</v>
      </c>
      <c r="U93" s="11"/>
      <c r="V93" s="11"/>
    </row>
    <row r="94" spans="1:22" ht="30" x14ac:dyDescent="0.25">
      <c r="A94" s="19" t="s">
        <v>146</v>
      </c>
      <c r="B94" s="19" t="s">
        <v>211</v>
      </c>
      <c r="C94" s="12" t="s">
        <v>576</v>
      </c>
      <c r="D94" s="11" t="s">
        <v>782</v>
      </c>
      <c r="E94" s="11" t="s">
        <v>1010</v>
      </c>
      <c r="F94" s="11" t="s">
        <v>1011</v>
      </c>
      <c r="G94" s="12" t="s">
        <v>1350</v>
      </c>
      <c r="H94" s="11" t="s">
        <v>1493</v>
      </c>
      <c r="I94" s="22" t="s">
        <v>1215</v>
      </c>
      <c r="J94" s="11" t="s">
        <v>1595</v>
      </c>
      <c r="K94" s="22" t="s">
        <v>1421</v>
      </c>
      <c r="L94" s="22"/>
      <c r="M94" s="22" t="s">
        <v>638</v>
      </c>
      <c r="N94" s="11" t="s">
        <v>412</v>
      </c>
      <c r="O94" s="11" t="s">
        <v>804</v>
      </c>
      <c r="P94" s="11" t="s">
        <v>1140</v>
      </c>
      <c r="Q94" s="11" t="s">
        <v>1544</v>
      </c>
      <c r="R94" s="11" t="s">
        <v>1711</v>
      </c>
      <c r="S94" s="11" t="s">
        <v>1886</v>
      </c>
      <c r="T94" s="11" t="s">
        <v>1315</v>
      </c>
      <c r="U94" s="11"/>
      <c r="V94" s="11"/>
    </row>
    <row r="95" spans="1:22" x14ac:dyDescent="0.25">
      <c r="A95" s="19" t="s">
        <v>146</v>
      </c>
      <c r="B95" s="19" t="s">
        <v>39</v>
      </c>
      <c r="C95" s="12" t="s">
        <v>431</v>
      </c>
      <c r="D95" s="11" t="s">
        <v>485</v>
      </c>
      <c r="E95" s="11" t="s">
        <v>1087</v>
      </c>
      <c r="F95" s="11" t="s">
        <v>1087</v>
      </c>
      <c r="G95" s="12" t="s">
        <v>1389</v>
      </c>
      <c r="H95" s="11" t="s">
        <v>1494</v>
      </c>
      <c r="I95" s="22" t="s">
        <v>504</v>
      </c>
      <c r="J95" s="11" t="s">
        <v>1671</v>
      </c>
      <c r="K95" s="22" t="s">
        <v>1467</v>
      </c>
      <c r="L95" s="22"/>
      <c r="M95" s="22" t="s">
        <v>639</v>
      </c>
      <c r="N95" s="11" t="s">
        <v>510</v>
      </c>
      <c r="O95" s="11" t="s">
        <v>510</v>
      </c>
      <c r="P95" s="11" t="s">
        <v>1141</v>
      </c>
      <c r="Q95" s="11" t="s">
        <v>474</v>
      </c>
      <c r="R95" s="11" t="s">
        <v>512</v>
      </c>
      <c r="S95" s="11" t="s">
        <v>1739</v>
      </c>
      <c r="T95" s="11" t="s">
        <v>604</v>
      </c>
      <c r="U95" s="11"/>
      <c r="V95" s="11"/>
    </row>
    <row r="96" spans="1:22" ht="45" x14ac:dyDescent="0.25">
      <c r="A96" s="19" t="s">
        <v>146</v>
      </c>
      <c r="B96" s="19" t="s">
        <v>212</v>
      </c>
      <c r="C96" s="12" t="s">
        <v>217</v>
      </c>
      <c r="D96" s="11" t="s">
        <v>881</v>
      </c>
      <c r="E96" s="11" t="s">
        <v>1012</v>
      </c>
      <c r="F96" s="11" t="s">
        <v>1854</v>
      </c>
      <c r="G96" s="12" t="s">
        <v>1351</v>
      </c>
      <c r="H96" s="11" t="s">
        <v>1610</v>
      </c>
      <c r="I96" s="22" t="s">
        <v>1216</v>
      </c>
      <c r="J96" s="11" t="s">
        <v>1857</v>
      </c>
      <c r="K96" s="22" t="s">
        <v>1422</v>
      </c>
      <c r="L96" s="22"/>
      <c r="M96" s="22" t="s">
        <v>640</v>
      </c>
      <c r="N96" s="11" t="s">
        <v>413</v>
      </c>
      <c r="O96" s="11" t="s">
        <v>900</v>
      </c>
      <c r="P96" s="11" t="s">
        <v>1142</v>
      </c>
      <c r="Q96" s="11" t="s">
        <v>1099</v>
      </c>
      <c r="R96" s="11" t="s">
        <v>1712</v>
      </c>
      <c r="S96" s="11" t="s">
        <v>853</v>
      </c>
      <c r="T96" s="11" t="s">
        <v>1272</v>
      </c>
      <c r="U96" s="11"/>
      <c r="V96" s="11"/>
    </row>
    <row r="97" spans="1:22" x14ac:dyDescent="0.25">
      <c r="A97" s="19" t="s">
        <v>146</v>
      </c>
      <c r="B97" s="19" t="s">
        <v>955</v>
      </c>
      <c r="C97" s="12" t="s">
        <v>174</v>
      </c>
      <c r="D97" s="11" t="s">
        <v>882</v>
      </c>
      <c r="E97" s="11" t="s">
        <v>1013</v>
      </c>
      <c r="F97" s="11" t="s">
        <v>1014</v>
      </c>
      <c r="G97" s="12" t="s">
        <v>1352</v>
      </c>
      <c r="H97" s="11" t="s">
        <v>1495</v>
      </c>
      <c r="I97" s="22" t="s">
        <v>498</v>
      </c>
      <c r="J97" s="11" t="s">
        <v>1596</v>
      </c>
      <c r="K97" s="22" t="s">
        <v>1423</v>
      </c>
      <c r="L97" s="22"/>
      <c r="M97" s="22" t="s">
        <v>641</v>
      </c>
      <c r="N97" s="11" t="s">
        <v>414</v>
      </c>
      <c r="O97" s="11" t="s">
        <v>901</v>
      </c>
      <c r="P97" s="11" t="s">
        <v>285</v>
      </c>
      <c r="Q97" s="11" t="s">
        <v>303</v>
      </c>
      <c r="R97" s="11" t="s">
        <v>371</v>
      </c>
      <c r="S97" s="11" t="s">
        <v>854</v>
      </c>
      <c r="T97" s="11" t="s">
        <v>1273</v>
      </c>
      <c r="U97" s="11"/>
      <c r="V97" s="11"/>
    </row>
    <row r="98" spans="1:22" ht="45" x14ac:dyDescent="0.25">
      <c r="A98" s="19" t="s">
        <v>146</v>
      </c>
      <c r="B98" s="19" t="s">
        <v>40</v>
      </c>
      <c r="C98" s="12" t="s">
        <v>1988</v>
      </c>
      <c r="D98" s="11" t="s">
        <v>2003</v>
      </c>
      <c r="E98" s="11" t="s">
        <v>2002</v>
      </c>
      <c r="F98" s="11" t="s">
        <v>2001</v>
      </c>
      <c r="G98" s="12" t="s">
        <v>2000</v>
      </c>
      <c r="H98" s="11" t="s">
        <v>1999</v>
      </c>
      <c r="I98" s="22" t="s">
        <v>1998</v>
      </c>
      <c r="J98" s="11" t="s">
        <v>1997</v>
      </c>
      <c r="K98" s="22" t="s">
        <v>1996</v>
      </c>
      <c r="L98" s="22"/>
      <c r="M98" s="22" t="s">
        <v>1995</v>
      </c>
      <c r="N98" s="11" t="s">
        <v>1989</v>
      </c>
      <c r="O98" s="11" t="s">
        <v>1990</v>
      </c>
      <c r="P98" s="11" t="s">
        <v>1991</v>
      </c>
      <c r="Q98" s="11" t="s">
        <v>1992</v>
      </c>
      <c r="R98" s="11" t="s">
        <v>1713</v>
      </c>
      <c r="S98" s="11" t="s">
        <v>1993</v>
      </c>
      <c r="T98" s="11" t="s">
        <v>1994</v>
      </c>
      <c r="U98" s="11"/>
      <c r="V98" s="11"/>
    </row>
    <row r="99" spans="1:22" ht="30" x14ac:dyDescent="0.25">
      <c r="A99" s="19" t="s">
        <v>146</v>
      </c>
      <c r="B99" s="19" t="s">
        <v>214</v>
      </c>
      <c r="C99" s="12" t="s">
        <v>216</v>
      </c>
      <c r="D99" s="11" t="s">
        <v>966</v>
      </c>
      <c r="E99" s="11" t="s">
        <v>1186</v>
      </c>
      <c r="F99" s="11" t="s">
        <v>1186</v>
      </c>
      <c r="G99" s="12" t="s">
        <v>1353</v>
      </c>
      <c r="H99" s="11" t="s">
        <v>1496</v>
      </c>
      <c r="I99" s="22" t="s">
        <v>1245</v>
      </c>
      <c r="J99" s="11" t="s">
        <v>1817</v>
      </c>
      <c r="K99" s="22" t="s">
        <v>1424</v>
      </c>
      <c r="L99" s="22"/>
      <c r="M99" s="22" t="s">
        <v>1184</v>
      </c>
      <c r="N99" s="11" t="s">
        <v>415</v>
      </c>
      <c r="O99" s="11" t="s">
        <v>964</v>
      </c>
      <c r="P99" s="11" t="s">
        <v>1188</v>
      </c>
      <c r="Q99" s="11" t="s">
        <v>1190</v>
      </c>
      <c r="R99" s="11" t="s">
        <v>1193</v>
      </c>
      <c r="S99" s="11" t="s">
        <v>1191</v>
      </c>
      <c r="T99" s="11" t="s">
        <v>1295</v>
      </c>
      <c r="U99" s="11"/>
      <c r="V99" s="11"/>
    </row>
    <row r="100" spans="1:22" ht="30" x14ac:dyDescent="0.25">
      <c r="A100" s="19" t="s">
        <v>146</v>
      </c>
      <c r="B100" s="19" t="s">
        <v>213</v>
      </c>
      <c r="C100" s="12" t="s">
        <v>225</v>
      </c>
      <c r="D100" s="11" t="s">
        <v>967</v>
      </c>
      <c r="E100" s="11" t="s">
        <v>1187</v>
      </c>
      <c r="F100" s="11" t="s">
        <v>1187</v>
      </c>
      <c r="G100" s="12" t="s">
        <v>1354</v>
      </c>
      <c r="H100" s="11" t="s">
        <v>1497</v>
      </c>
      <c r="I100" s="22" t="s">
        <v>1246</v>
      </c>
      <c r="J100" s="11" t="s">
        <v>1676</v>
      </c>
      <c r="K100" s="22" t="s">
        <v>1425</v>
      </c>
      <c r="L100" s="22"/>
      <c r="M100" s="22" t="s">
        <v>1185</v>
      </c>
      <c r="N100" s="11" t="s">
        <v>416</v>
      </c>
      <c r="O100" s="11" t="s">
        <v>965</v>
      </c>
      <c r="P100" s="11" t="s">
        <v>1189</v>
      </c>
      <c r="Q100" s="11" t="s">
        <v>416</v>
      </c>
      <c r="R100" s="11" t="s">
        <v>1194</v>
      </c>
      <c r="S100" s="11" t="s">
        <v>1192</v>
      </c>
      <c r="T100" s="11" t="s">
        <v>1195</v>
      </c>
      <c r="U100" s="11"/>
      <c r="V100" s="11"/>
    </row>
    <row r="101" spans="1:22" ht="30" x14ac:dyDescent="0.25">
      <c r="A101" s="19" t="s">
        <v>146</v>
      </c>
      <c r="B101" s="19" t="s">
        <v>936</v>
      </c>
      <c r="C101" s="12" t="s">
        <v>241</v>
      </c>
      <c r="D101" s="11" t="s">
        <v>883</v>
      </c>
      <c r="E101" s="11" t="s">
        <v>1015</v>
      </c>
      <c r="F101" s="11" t="s">
        <v>1016</v>
      </c>
      <c r="G101" s="12" t="s">
        <v>1355</v>
      </c>
      <c r="H101" s="11" t="s">
        <v>1498</v>
      </c>
      <c r="I101" s="22" t="s">
        <v>1217</v>
      </c>
      <c r="J101" s="11" t="s">
        <v>1858</v>
      </c>
      <c r="K101" s="22" t="s">
        <v>1426</v>
      </c>
      <c r="L101" s="22"/>
      <c r="M101" s="22" t="s">
        <v>642</v>
      </c>
      <c r="N101" s="11" t="s">
        <v>417</v>
      </c>
      <c r="O101" s="11" t="s">
        <v>902</v>
      </c>
      <c r="P101" s="11" t="s">
        <v>286</v>
      </c>
      <c r="Q101" s="11" t="s">
        <v>304</v>
      </c>
      <c r="R101" s="11" t="s">
        <v>372</v>
      </c>
      <c r="S101" s="11" t="s">
        <v>1743</v>
      </c>
      <c r="T101" s="11" t="s">
        <v>1274</v>
      </c>
      <c r="U101" s="11"/>
      <c r="V101" s="11"/>
    </row>
    <row r="102" spans="1:22" ht="30" x14ac:dyDescent="0.25">
      <c r="A102" s="19" t="s">
        <v>146</v>
      </c>
      <c r="B102" s="19" t="s">
        <v>939</v>
      </c>
      <c r="C102" s="12" t="s">
        <v>242</v>
      </c>
      <c r="D102" s="11" t="s">
        <v>884</v>
      </c>
      <c r="E102" s="11" t="s">
        <v>1017</v>
      </c>
      <c r="F102" s="11" t="s">
        <v>1643</v>
      </c>
      <c r="G102" s="12" t="s">
        <v>1356</v>
      </c>
      <c r="H102" s="11" t="s">
        <v>1499</v>
      </c>
      <c r="I102" s="22" t="s">
        <v>1218</v>
      </c>
      <c r="J102" s="11" t="s">
        <v>453</v>
      </c>
      <c r="K102" s="22" t="s">
        <v>1427</v>
      </c>
      <c r="L102" s="22"/>
      <c r="M102" s="22" t="s">
        <v>643</v>
      </c>
      <c r="N102" s="11" t="s">
        <v>418</v>
      </c>
      <c r="O102" s="11" t="s">
        <v>903</v>
      </c>
      <c r="P102" s="11" t="s">
        <v>287</v>
      </c>
      <c r="Q102" s="11" t="s">
        <v>305</v>
      </c>
      <c r="R102" s="11" t="s">
        <v>373</v>
      </c>
      <c r="S102" s="11" t="s">
        <v>1887</v>
      </c>
      <c r="T102" s="11" t="s">
        <v>1275</v>
      </c>
      <c r="U102" s="11"/>
      <c r="V102" s="11"/>
    </row>
    <row r="103" spans="1:22" ht="30" x14ac:dyDescent="0.25">
      <c r="A103" s="19" t="s">
        <v>146</v>
      </c>
      <c r="B103" s="19" t="s">
        <v>942</v>
      </c>
      <c r="C103" s="12" t="s">
        <v>243</v>
      </c>
      <c r="D103" s="11" t="s">
        <v>885</v>
      </c>
      <c r="E103" s="11" t="s">
        <v>1018</v>
      </c>
      <c r="F103" s="11" t="s">
        <v>1019</v>
      </c>
      <c r="G103" s="12" t="s">
        <v>1357</v>
      </c>
      <c r="H103" s="11" t="s">
        <v>1500</v>
      </c>
      <c r="I103" s="22" t="s">
        <v>1219</v>
      </c>
      <c r="J103" s="11" t="s">
        <v>1865</v>
      </c>
      <c r="K103" s="22" t="s">
        <v>1428</v>
      </c>
      <c r="L103" s="22"/>
      <c r="M103" s="22" t="s">
        <v>644</v>
      </c>
      <c r="N103" s="11" t="s">
        <v>1953</v>
      </c>
      <c r="O103" s="11" t="s">
        <v>805</v>
      </c>
      <c r="P103" s="11" t="s">
        <v>1143</v>
      </c>
      <c r="Q103" s="11" t="s">
        <v>306</v>
      </c>
      <c r="R103" s="11" t="s">
        <v>374</v>
      </c>
      <c r="S103" s="11" t="s">
        <v>1888</v>
      </c>
      <c r="T103" s="11" t="s">
        <v>1276</v>
      </c>
      <c r="U103" s="11"/>
      <c r="V103" s="11"/>
    </row>
    <row r="104" spans="1:22" ht="30" x14ac:dyDescent="0.25">
      <c r="A104" s="19" t="s">
        <v>146</v>
      </c>
      <c r="B104" s="19" t="s">
        <v>945</v>
      </c>
      <c r="C104" s="12" t="s">
        <v>244</v>
      </c>
      <c r="D104" s="11" t="s">
        <v>398</v>
      </c>
      <c r="E104" s="11" t="s">
        <v>1020</v>
      </c>
      <c r="F104" s="11" t="s">
        <v>1021</v>
      </c>
      <c r="G104" s="12" t="s">
        <v>1358</v>
      </c>
      <c r="H104" s="11" t="s">
        <v>1501</v>
      </c>
      <c r="I104" s="22" t="s">
        <v>1220</v>
      </c>
      <c r="J104" s="11" t="s">
        <v>1866</v>
      </c>
      <c r="K104" s="22" t="s">
        <v>1429</v>
      </c>
      <c r="L104" s="22"/>
      <c r="M104" s="22" t="s">
        <v>645</v>
      </c>
      <c r="N104" s="11" t="s">
        <v>262</v>
      </c>
      <c r="O104" s="11" t="s">
        <v>262</v>
      </c>
      <c r="P104" s="11" t="s">
        <v>288</v>
      </c>
      <c r="Q104" s="11" t="s">
        <v>307</v>
      </c>
      <c r="R104" s="11" t="s">
        <v>375</v>
      </c>
      <c r="S104" s="11" t="s">
        <v>1744</v>
      </c>
      <c r="T104" s="11" t="s">
        <v>1306</v>
      </c>
      <c r="U104" s="11"/>
      <c r="V104" s="11"/>
    </row>
    <row r="105" spans="1:22" ht="30" x14ac:dyDescent="0.25">
      <c r="A105" s="19" t="s">
        <v>146</v>
      </c>
      <c r="B105" s="19" t="s">
        <v>948</v>
      </c>
      <c r="C105" s="12" t="s">
        <v>226</v>
      </c>
      <c r="D105" s="11" t="s">
        <v>399</v>
      </c>
      <c r="E105" s="11" t="s">
        <v>1022</v>
      </c>
      <c r="F105" s="11" t="s">
        <v>1023</v>
      </c>
      <c r="G105" s="12" t="s">
        <v>1359</v>
      </c>
      <c r="H105" s="11" t="s">
        <v>1502</v>
      </c>
      <c r="I105" s="22" t="s">
        <v>1221</v>
      </c>
      <c r="J105" s="11" t="s">
        <v>1597</v>
      </c>
      <c r="K105" s="22" t="s">
        <v>1430</v>
      </c>
      <c r="L105" s="22"/>
      <c r="M105" s="22" t="s">
        <v>646</v>
      </c>
      <c r="N105" s="11" t="s">
        <v>263</v>
      </c>
      <c r="O105" s="11" t="s">
        <v>263</v>
      </c>
      <c r="P105" s="11" t="s">
        <v>1144</v>
      </c>
      <c r="Q105" s="11" t="s">
        <v>308</v>
      </c>
      <c r="R105" s="11" t="s">
        <v>376</v>
      </c>
      <c r="S105" s="11" t="s">
        <v>1745</v>
      </c>
      <c r="T105" s="11" t="s">
        <v>1277</v>
      </c>
      <c r="U105" s="11"/>
      <c r="V105" s="11"/>
    </row>
    <row r="106" spans="1:22" ht="30" x14ac:dyDescent="0.25">
      <c r="A106" s="19" t="s">
        <v>146</v>
      </c>
      <c r="B106" s="19" t="s">
        <v>951</v>
      </c>
      <c r="C106" s="12" t="s">
        <v>231</v>
      </c>
      <c r="D106" s="11" t="s">
        <v>783</v>
      </c>
      <c r="E106" s="11" t="s">
        <v>1024</v>
      </c>
      <c r="F106" s="11" t="s">
        <v>1025</v>
      </c>
      <c r="G106" s="12" t="s">
        <v>1360</v>
      </c>
      <c r="H106" s="11" t="s">
        <v>1503</v>
      </c>
      <c r="I106" s="22" t="s">
        <v>1222</v>
      </c>
      <c r="J106" s="11" t="s">
        <v>1598</v>
      </c>
      <c r="K106" s="22" t="s">
        <v>1431</v>
      </c>
      <c r="L106" s="22"/>
      <c r="M106" s="22" t="s">
        <v>647</v>
      </c>
      <c r="N106" s="11" t="s">
        <v>264</v>
      </c>
      <c r="O106" s="11" t="s">
        <v>264</v>
      </c>
      <c r="P106" s="11" t="s">
        <v>1145</v>
      </c>
      <c r="Q106" s="11" t="s">
        <v>309</v>
      </c>
      <c r="R106" s="11" t="s">
        <v>1715</v>
      </c>
      <c r="S106" s="11" t="s">
        <v>1746</v>
      </c>
      <c r="T106" s="11" t="s">
        <v>1278</v>
      </c>
      <c r="U106" s="11"/>
      <c r="V106" s="11"/>
    </row>
    <row r="107" spans="1:22" ht="210" x14ac:dyDescent="0.25">
      <c r="A107" s="19" t="s">
        <v>146</v>
      </c>
      <c r="B107" s="19" t="s">
        <v>51</v>
      </c>
      <c r="C107" s="13" t="s">
        <v>1778</v>
      </c>
      <c r="D107" s="11" t="s">
        <v>886</v>
      </c>
      <c r="E107" s="11" t="s">
        <v>1026</v>
      </c>
      <c r="F107" s="11" t="s">
        <v>1027</v>
      </c>
      <c r="G107" s="13" t="s">
        <v>1361</v>
      </c>
      <c r="H107" s="14" t="s">
        <v>1504</v>
      </c>
      <c r="I107" s="22" t="s">
        <v>1223</v>
      </c>
      <c r="J107" s="14" t="s">
        <v>1859</v>
      </c>
      <c r="K107" s="22" t="s">
        <v>1432</v>
      </c>
      <c r="L107" s="22"/>
      <c r="M107" s="22" t="s">
        <v>648</v>
      </c>
      <c r="N107" s="11" t="s">
        <v>1954</v>
      </c>
      <c r="O107" s="14" t="s">
        <v>904</v>
      </c>
      <c r="P107" s="11" t="s">
        <v>1146</v>
      </c>
      <c r="Q107" s="11" t="s">
        <v>1545</v>
      </c>
      <c r="R107" s="11" t="s">
        <v>1875</v>
      </c>
      <c r="S107" s="11" t="s">
        <v>1885</v>
      </c>
      <c r="T107" s="11" t="s">
        <v>1279</v>
      </c>
      <c r="U107" s="11"/>
      <c r="V107" s="11"/>
    </row>
    <row r="108" spans="1:22" ht="30" x14ac:dyDescent="0.25">
      <c r="A108" s="19" t="s">
        <v>146</v>
      </c>
      <c r="B108" s="19" t="s">
        <v>957</v>
      </c>
      <c r="C108" s="12" t="s">
        <v>2004</v>
      </c>
      <c r="D108" s="11" t="s">
        <v>887</v>
      </c>
      <c r="E108" s="29" t="s">
        <v>1028</v>
      </c>
      <c r="F108" s="29" t="s">
        <v>1029</v>
      </c>
      <c r="G108" s="12" t="s">
        <v>1680</v>
      </c>
      <c r="H108" s="11" t="s">
        <v>1505</v>
      </c>
      <c r="I108" s="22" t="s">
        <v>1224</v>
      </c>
      <c r="J108" s="11" t="s">
        <v>1599</v>
      </c>
      <c r="K108" s="22" t="s">
        <v>1468</v>
      </c>
      <c r="L108" s="22"/>
      <c r="M108" s="22" t="s">
        <v>649</v>
      </c>
      <c r="N108" s="11" t="s">
        <v>506</v>
      </c>
      <c r="O108" s="11" t="s">
        <v>905</v>
      </c>
      <c r="P108" s="11" t="s">
        <v>1147</v>
      </c>
      <c r="Q108" s="11" t="s">
        <v>1100</v>
      </c>
      <c r="R108" s="11" t="s">
        <v>426</v>
      </c>
      <c r="S108" s="11" t="s">
        <v>476</v>
      </c>
      <c r="T108" s="11" t="s">
        <v>1280</v>
      </c>
      <c r="U108" s="11"/>
      <c r="V108" s="11"/>
    </row>
    <row r="109" spans="1:22" ht="30" x14ac:dyDescent="0.25">
      <c r="A109" s="19" t="s">
        <v>146</v>
      </c>
      <c r="B109" s="19" t="s">
        <v>962</v>
      </c>
      <c r="C109" s="12" t="s">
        <v>2006</v>
      </c>
      <c r="D109" s="11" t="s">
        <v>888</v>
      </c>
      <c r="E109" s="29" t="s">
        <v>1030</v>
      </c>
      <c r="F109" s="29" t="s">
        <v>1031</v>
      </c>
      <c r="G109" s="12" t="s">
        <v>1390</v>
      </c>
      <c r="H109" s="11" t="s">
        <v>1506</v>
      </c>
      <c r="I109" s="22" t="s">
        <v>505</v>
      </c>
      <c r="J109" s="11" t="s">
        <v>1600</v>
      </c>
      <c r="K109" s="22" t="s">
        <v>1469</v>
      </c>
      <c r="L109" s="22"/>
      <c r="M109" s="22" t="s">
        <v>650</v>
      </c>
      <c r="N109" s="11" t="s">
        <v>507</v>
      </c>
      <c r="O109" s="11" t="s">
        <v>906</v>
      </c>
      <c r="P109" s="11" t="s">
        <v>1148</v>
      </c>
      <c r="Q109" s="11" t="s">
        <v>475</v>
      </c>
      <c r="R109" s="11" t="s">
        <v>427</v>
      </c>
      <c r="S109" s="11" t="s">
        <v>1093</v>
      </c>
      <c r="T109" s="11" t="s">
        <v>605</v>
      </c>
      <c r="U109" s="11"/>
      <c r="V109" s="11"/>
    </row>
    <row r="110" spans="1:22" ht="30" x14ac:dyDescent="0.25">
      <c r="A110" s="19" t="s">
        <v>146</v>
      </c>
      <c r="B110" s="19" t="s">
        <v>963</v>
      </c>
      <c r="C110" s="12" t="s">
        <v>2007</v>
      </c>
      <c r="D110" s="11" t="s">
        <v>889</v>
      </c>
      <c r="E110" s="29" t="s">
        <v>1032</v>
      </c>
      <c r="F110" s="29" t="s">
        <v>1033</v>
      </c>
      <c r="G110" s="12" t="s">
        <v>1391</v>
      </c>
      <c r="H110" s="11" t="s">
        <v>1507</v>
      </c>
      <c r="I110" s="22" t="s">
        <v>1225</v>
      </c>
      <c r="J110" s="11" t="s">
        <v>1601</v>
      </c>
      <c r="K110" s="22" t="s">
        <v>1470</v>
      </c>
      <c r="L110" s="22"/>
      <c r="M110" s="22" t="s">
        <v>651</v>
      </c>
      <c r="N110" s="11" t="s">
        <v>508</v>
      </c>
      <c r="O110" s="11" t="s">
        <v>508</v>
      </c>
      <c r="P110" s="11" t="s">
        <v>1149</v>
      </c>
      <c r="Q110" s="11" t="s">
        <v>1779</v>
      </c>
      <c r="R110" s="11" t="s">
        <v>428</v>
      </c>
      <c r="S110" s="11" t="s">
        <v>477</v>
      </c>
      <c r="T110" s="11" t="s">
        <v>1310</v>
      </c>
      <c r="U110" s="11"/>
      <c r="V110" s="11"/>
    </row>
    <row r="111" spans="1:22" x14ac:dyDescent="0.25">
      <c r="A111" s="19" t="s">
        <v>146</v>
      </c>
      <c r="B111" s="19" t="s">
        <v>958</v>
      </c>
      <c r="C111" s="12" t="s">
        <v>63</v>
      </c>
      <c r="D111" s="11" t="s">
        <v>265</v>
      </c>
      <c r="E111" s="11" t="s">
        <v>997</v>
      </c>
      <c r="F111" s="11" t="s">
        <v>998</v>
      </c>
      <c r="G111" s="12" t="s">
        <v>1362</v>
      </c>
      <c r="H111" s="11" t="s">
        <v>1508</v>
      </c>
      <c r="I111" s="22" t="s">
        <v>499</v>
      </c>
      <c r="J111" s="11" t="s">
        <v>454</v>
      </c>
      <c r="K111" s="22" t="s">
        <v>1433</v>
      </c>
      <c r="L111" s="22"/>
      <c r="M111" s="22" t="s">
        <v>652</v>
      </c>
      <c r="N111" s="11" t="s">
        <v>265</v>
      </c>
      <c r="O111" s="11" t="s">
        <v>265</v>
      </c>
      <c r="P111" s="11" t="s">
        <v>265</v>
      </c>
      <c r="Q111" s="11" t="s">
        <v>265</v>
      </c>
      <c r="R111" s="11" t="s">
        <v>1716</v>
      </c>
      <c r="S111" s="11" t="s">
        <v>1740</v>
      </c>
      <c r="T111" s="11" t="s">
        <v>1281</v>
      </c>
      <c r="U111" s="11"/>
      <c r="V111" s="11"/>
    </row>
    <row r="112" spans="1:22" ht="45" x14ac:dyDescent="0.25">
      <c r="A112" s="19" t="s">
        <v>146</v>
      </c>
      <c r="B112" s="19" t="s">
        <v>959</v>
      </c>
      <c r="C112" s="12" t="s">
        <v>175</v>
      </c>
      <c r="D112" s="11" t="s">
        <v>890</v>
      </c>
      <c r="E112" s="11" t="s">
        <v>332</v>
      </c>
      <c r="F112" s="11" t="s">
        <v>1034</v>
      </c>
      <c r="G112" s="12" t="s">
        <v>488</v>
      </c>
      <c r="H112" s="11" t="s">
        <v>249</v>
      </c>
      <c r="I112" s="22" t="s">
        <v>500</v>
      </c>
      <c r="J112" s="11" t="s">
        <v>455</v>
      </c>
      <c r="K112" s="22" t="s">
        <v>1434</v>
      </c>
      <c r="L112" s="22"/>
      <c r="M112" s="22" t="s">
        <v>653</v>
      </c>
      <c r="N112" s="11" t="s">
        <v>419</v>
      </c>
      <c r="O112" s="11" t="s">
        <v>907</v>
      </c>
      <c r="P112" s="11" t="s">
        <v>310</v>
      </c>
      <c r="Q112" s="11" t="s">
        <v>310</v>
      </c>
      <c r="R112" s="11" t="s">
        <v>377</v>
      </c>
      <c r="S112" s="11" t="s">
        <v>1890</v>
      </c>
      <c r="T112" s="11" t="s">
        <v>359</v>
      </c>
      <c r="U112" s="11"/>
      <c r="V112" s="11"/>
    </row>
    <row r="113" spans="1:22" x14ac:dyDescent="0.25">
      <c r="A113" s="19" t="s">
        <v>146</v>
      </c>
      <c r="B113" s="19" t="s">
        <v>960</v>
      </c>
      <c r="C113" s="12" t="s">
        <v>62</v>
      </c>
      <c r="D113" s="11" t="s">
        <v>400</v>
      </c>
      <c r="E113" s="11" t="s">
        <v>333</v>
      </c>
      <c r="F113" s="11" t="s">
        <v>1035</v>
      </c>
      <c r="G113" s="12" t="s">
        <v>489</v>
      </c>
      <c r="H113" s="11" t="s">
        <v>1509</v>
      </c>
      <c r="I113" s="22" t="s">
        <v>501</v>
      </c>
      <c r="J113" s="11" t="s">
        <v>456</v>
      </c>
      <c r="K113" s="22" t="s">
        <v>1435</v>
      </c>
      <c r="L113" s="22"/>
      <c r="M113" s="22" t="s">
        <v>654</v>
      </c>
      <c r="N113" s="11" t="s">
        <v>266</v>
      </c>
      <c r="O113" s="11" t="s">
        <v>266</v>
      </c>
      <c r="P113" s="11" t="s">
        <v>1150</v>
      </c>
      <c r="Q113" s="11" t="s">
        <v>1150</v>
      </c>
      <c r="R113" s="11" t="s">
        <v>378</v>
      </c>
      <c r="S113" s="11" t="s">
        <v>323</v>
      </c>
      <c r="T113" s="11" t="s">
        <v>360</v>
      </c>
      <c r="U113" s="11"/>
      <c r="V113" s="11"/>
    </row>
    <row r="114" spans="1:22" ht="45" x14ac:dyDescent="0.25">
      <c r="A114" s="19" t="s">
        <v>146</v>
      </c>
      <c r="B114" s="19" t="s">
        <v>961</v>
      </c>
      <c r="C114" s="12" t="s">
        <v>176</v>
      </c>
      <c r="D114" s="11" t="s">
        <v>784</v>
      </c>
      <c r="E114" s="11" t="s">
        <v>1036</v>
      </c>
      <c r="F114" s="11" t="s">
        <v>1036</v>
      </c>
      <c r="G114" s="12" t="s">
        <v>1363</v>
      </c>
      <c r="H114" s="11" t="s">
        <v>1667</v>
      </c>
      <c r="I114" s="22" t="s">
        <v>1226</v>
      </c>
      <c r="J114" s="11" t="s">
        <v>1862</v>
      </c>
      <c r="K114" s="22" t="s">
        <v>1436</v>
      </c>
      <c r="L114" s="22"/>
      <c r="M114" s="22" t="s">
        <v>655</v>
      </c>
      <c r="N114" s="11" t="s">
        <v>267</v>
      </c>
      <c r="O114" s="11" t="s">
        <v>806</v>
      </c>
      <c r="P114" s="11" t="s">
        <v>289</v>
      </c>
      <c r="Q114" s="11" t="s">
        <v>1101</v>
      </c>
      <c r="R114" s="11" t="s">
        <v>1717</v>
      </c>
      <c r="S114" s="11" t="s">
        <v>1889</v>
      </c>
      <c r="T114" s="11" t="s">
        <v>1282</v>
      </c>
      <c r="U114" s="11"/>
      <c r="V114" s="11"/>
    </row>
    <row r="115" spans="1:22" x14ac:dyDescent="0.25">
      <c r="A115" s="19" t="s">
        <v>146</v>
      </c>
      <c r="B115" s="19" t="s">
        <v>68</v>
      </c>
      <c r="C115" s="12" t="s">
        <v>56</v>
      </c>
      <c r="D115" s="11" t="s">
        <v>401</v>
      </c>
      <c r="E115" s="11" t="s">
        <v>1037</v>
      </c>
      <c r="F115" s="11" t="s">
        <v>1037</v>
      </c>
      <c r="G115" s="12" t="s">
        <v>1364</v>
      </c>
      <c r="H115" s="11" t="s">
        <v>1510</v>
      </c>
      <c r="I115" s="22" t="s">
        <v>1227</v>
      </c>
      <c r="J115" s="11" t="s">
        <v>1602</v>
      </c>
      <c r="K115" s="22" t="s">
        <v>1437</v>
      </c>
      <c r="L115" s="22"/>
      <c r="M115" s="22" t="s">
        <v>656</v>
      </c>
      <c r="N115" s="11" t="s">
        <v>420</v>
      </c>
      <c r="O115" s="11" t="s">
        <v>420</v>
      </c>
      <c r="P115" s="11" t="s">
        <v>290</v>
      </c>
      <c r="Q115" s="11" t="s">
        <v>290</v>
      </c>
      <c r="R115" s="11" t="s">
        <v>1718</v>
      </c>
      <c r="S115" s="11" t="s">
        <v>1741</v>
      </c>
      <c r="T115" s="11" t="s">
        <v>1283</v>
      </c>
      <c r="U115" s="11"/>
      <c r="V115" s="11"/>
    </row>
    <row r="116" spans="1:22" x14ac:dyDescent="0.25">
      <c r="A116" s="19" t="s">
        <v>146</v>
      </c>
      <c r="B116" s="19" t="s">
        <v>73</v>
      </c>
      <c r="C116" s="12" t="s">
        <v>240</v>
      </c>
      <c r="D116" s="11" t="s">
        <v>785</v>
      </c>
      <c r="E116" s="11" t="s">
        <v>1038</v>
      </c>
      <c r="F116" s="11" t="s">
        <v>1039</v>
      </c>
      <c r="G116" s="12" t="s">
        <v>1365</v>
      </c>
      <c r="H116" s="11" t="s">
        <v>1511</v>
      </c>
      <c r="I116" s="22" t="s">
        <v>1228</v>
      </c>
      <c r="J116" s="11" t="s">
        <v>457</v>
      </c>
      <c r="K116" s="22" t="s">
        <v>1438</v>
      </c>
      <c r="L116" s="22"/>
      <c r="M116" s="22" t="s">
        <v>657</v>
      </c>
      <c r="N116" s="11" t="s">
        <v>268</v>
      </c>
      <c r="O116" s="11" t="s">
        <v>807</v>
      </c>
      <c r="P116" s="11" t="s">
        <v>1151</v>
      </c>
      <c r="Q116" s="11" t="s">
        <v>291</v>
      </c>
      <c r="R116" s="11" t="s">
        <v>379</v>
      </c>
      <c r="S116" s="11" t="s">
        <v>855</v>
      </c>
      <c r="T116" s="11" t="s">
        <v>1284</v>
      </c>
      <c r="U116" s="11"/>
      <c r="V116" s="11"/>
    </row>
    <row r="117" spans="1:22" ht="30" x14ac:dyDescent="0.25">
      <c r="A117" s="19" t="s">
        <v>146</v>
      </c>
      <c r="B117" s="19" t="s">
        <v>78</v>
      </c>
      <c r="C117" s="12" t="s">
        <v>57</v>
      </c>
      <c r="D117" s="11" t="s">
        <v>402</v>
      </c>
      <c r="E117" s="11" t="s">
        <v>1040</v>
      </c>
      <c r="F117" s="11" t="s">
        <v>1041</v>
      </c>
      <c r="G117" s="12" t="s">
        <v>1366</v>
      </c>
      <c r="H117" s="11" t="s">
        <v>1512</v>
      </c>
      <c r="I117" s="22" t="s">
        <v>502</v>
      </c>
      <c r="J117" s="11" t="s">
        <v>1672</v>
      </c>
      <c r="K117" s="22" t="s">
        <v>1439</v>
      </c>
      <c r="L117" s="22"/>
      <c r="M117" s="22" t="s">
        <v>658</v>
      </c>
      <c r="N117" s="11" t="s">
        <v>269</v>
      </c>
      <c r="O117" s="11" t="s">
        <v>808</v>
      </c>
      <c r="P117" s="11" t="s">
        <v>292</v>
      </c>
      <c r="Q117" s="11" t="s">
        <v>292</v>
      </c>
      <c r="R117" s="11" t="s">
        <v>1719</v>
      </c>
      <c r="S117" s="11" t="s">
        <v>1893</v>
      </c>
      <c r="T117" s="11" t="s">
        <v>1307</v>
      </c>
      <c r="U117" s="11"/>
      <c r="V117" s="11"/>
    </row>
    <row r="118" spans="1:22" x14ac:dyDescent="0.25">
      <c r="A118" s="19" t="s">
        <v>146</v>
      </c>
      <c r="B118" s="19" t="s">
        <v>83</v>
      </c>
      <c r="C118" s="12" t="s">
        <v>58</v>
      </c>
      <c r="D118" s="11" t="s">
        <v>403</v>
      </c>
      <c r="E118" s="11" t="s">
        <v>1042</v>
      </c>
      <c r="F118" s="11" t="s">
        <v>1043</v>
      </c>
      <c r="G118" s="12" t="s">
        <v>1367</v>
      </c>
      <c r="H118" s="11" t="s">
        <v>1513</v>
      </c>
      <c r="I118" s="22" t="s">
        <v>1229</v>
      </c>
      <c r="J118" s="11" t="s">
        <v>458</v>
      </c>
      <c r="K118" s="22" t="s">
        <v>1440</v>
      </c>
      <c r="L118" s="22"/>
      <c r="M118" s="22" t="s">
        <v>659</v>
      </c>
      <c r="N118" s="11" t="s">
        <v>270</v>
      </c>
      <c r="O118" s="11" t="s">
        <v>270</v>
      </c>
      <c r="P118" s="11" t="s">
        <v>293</v>
      </c>
      <c r="Q118" s="11" t="s">
        <v>311</v>
      </c>
      <c r="R118" s="11" t="s">
        <v>1720</v>
      </c>
      <c r="S118" s="11" t="s">
        <v>1891</v>
      </c>
      <c r="T118" s="11" t="s">
        <v>361</v>
      </c>
      <c r="U118" s="11"/>
      <c r="V118" s="11"/>
    </row>
    <row r="119" spans="1:22" x14ac:dyDescent="0.25">
      <c r="A119" s="19" t="s">
        <v>146</v>
      </c>
      <c r="B119" s="19" t="s">
        <v>88</v>
      </c>
      <c r="C119" s="12" t="s">
        <v>59</v>
      </c>
      <c r="D119" s="11" t="s">
        <v>891</v>
      </c>
      <c r="E119" s="11" t="s">
        <v>1044</v>
      </c>
      <c r="F119" s="11" t="s">
        <v>1045</v>
      </c>
      <c r="G119" s="12" t="s">
        <v>1368</v>
      </c>
      <c r="H119" s="11" t="s">
        <v>1514</v>
      </c>
      <c r="I119" s="22" t="s">
        <v>1230</v>
      </c>
      <c r="J119" s="11" t="s">
        <v>459</v>
      </c>
      <c r="K119" s="22" t="s">
        <v>1441</v>
      </c>
      <c r="L119" s="22"/>
      <c r="M119" s="22" t="s">
        <v>660</v>
      </c>
      <c r="N119" s="11" t="s">
        <v>271</v>
      </c>
      <c r="O119" s="11" t="s">
        <v>908</v>
      </c>
      <c r="P119" s="11" t="s">
        <v>294</v>
      </c>
      <c r="Q119" s="11" t="s">
        <v>312</v>
      </c>
      <c r="R119" s="11" t="s">
        <v>380</v>
      </c>
      <c r="S119" s="11" t="s">
        <v>1892</v>
      </c>
      <c r="T119" s="11" t="s">
        <v>1285</v>
      </c>
      <c r="U119" s="11"/>
      <c r="V119" s="11"/>
    </row>
    <row r="120" spans="1:22" x14ac:dyDescent="0.25">
      <c r="A120" s="19" t="s">
        <v>146</v>
      </c>
      <c r="B120" s="19" t="s">
        <v>93</v>
      </c>
      <c r="C120" s="12" t="s">
        <v>60</v>
      </c>
      <c r="D120" s="11" t="s">
        <v>892</v>
      </c>
      <c r="E120" s="11" t="s">
        <v>1046</v>
      </c>
      <c r="F120" s="11" t="s">
        <v>1047</v>
      </c>
      <c r="G120" s="12" t="s">
        <v>1369</v>
      </c>
      <c r="H120" s="11" t="s">
        <v>1515</v>
      </c>
      <c r="I120" s="22" t="s">
        <v>1231</v>
      </c>
      <c r="J120" s="11" t="s">
        <v>1603</v>
      </c>
      <c r="K120" s="22" t="s">
        <v>1442</v>
      </c>
      <c r="L120" s="22"/>
      <c r="M120" s="22" t="s">
        <v>661</v>
      </c>
      <c r="N120" s="11" t="s">
        <v>272</v>
      </c>
      <c r="O120" s="11" t="s">
        <v>909</v>
      </c>
      <c r="P120" s="11" t="s">
        <v>1152</v>
      </c>
      <c r="Q120" s="11" t="s">
        <v>1102</v>
      </c>
      <c r="R120" s="11" t="s">
        <v>381</v>
      </c>
      <c r="S120" s="11" t="s">
        <v>324</v>
      </c>
      <c r="T120" s="11" t="s">
        <v>1286</v>
      </c>
      <c r="U120" s="11"/>
      <c r="V120" s="11"/>
    </row>
    <row r="121" spans="1:22" ht="30" x14ac:dyDescent="0.25">
      <c r="A121" s="19" t="s">
        <v>146</v>
      </c>
      <c r="B121" s="19" t="s">
        <v>98</v>
      </c>
      <c r="C121" s="12" t="s">
        <v>61</v>
      </c>
      <c r="D121" s="11" t="s">
        <v>893</v>
      </c>
      <c r="E121" s="11" t="s">
        <v>1048</v>
      </c>
      <c r="F121" s="11" t="s">
        <v>1049</v>
      </c>
      <c r="G121" s="12" t="s">
        <v>1370</v>
      </c>
      <c r="H121" s="11" t="s">
        <v>1516</v>
      </c>
      <c r="I121" s="22" t="s">
        <v>1232</v>
      </c>
      <c r="J121" s="11" t="s">
        <v>1673</v>
      </c>
      <c r="K121" s="22" t="s">
        <v>1443</v>
      </c>
      <c r="L121" s="22"/>
      <c r="M121" s="22" t="s">
        <v>662</v>
      </c>
      <c r="N121" s="11" t="s">
        <v>273</v>
      </c>
      <c r="O121" s="11" t="s">
        <v>910</v>
      </c>
      <c r="P121" s="11" t="s">
        <v>1153</v>
      </c>
      <c r="Q121" s="11" t="s">
        <v>1546</v>
      </c>
      <c r="R121" s="11" t="s">
        <v>382</v>
      </c>
      <c r="S121" s="11" t="s">
        <v>1742</v>
      </c>
      <c r="T121" s="11" t="s">
        <v>1287</v>
      </c>
      <c r="U121" s="11"/>
      <c r="V121" s="11"/>
    </row>
    <row r="122" spans="1:22" x14ac:dyDescent="0.25">
      <c r="A122" s="19" t="s">
        <v>146</v>
      </c>
      <c r="B122" s="19" t="s">
        <v>45</v>
      </c>
      <c r="C122" s="12" t="s">
        <v>693</v>
      </c>
      <c r="D122" s="11" t="s">
        <v>786</v>
      </c>
      <c r="E122" s="11" t="s">
        <v>1050</v>
      </c>
      <c r="F122" s="11" t="s">
        <v>1051</v>
      </c>
      <c r="G122" s="12" t="s">
        <v>1371</v>
      </c>
      <c r="H122" s="11" t="s">
        <v>1517</v>
      </c>
      <c r="I122" s="22" t="s">
        <v>1233</v>
      </c>
      <c r="J122" s="11" t="s">
        <v>1604</v>
      </c>
      <c r="K122" s="22" t="s">
        <v>1444</v>
      </c>
      <c r="L122" s="22"/>
      <c r="M122" s="22" t="s">
        <v>697</v>
      </c>
      <c r="N122" s="11" t="s">
        <v>702</v>
      </c>
      <c r="O122" s="11" t="s">
        <v>809</v>
      </c>
      <c r="P122" s="11" t="s">
        <v>1154</v>
      </c>
      <c r="Q122" s="11" t="s">
        <v>704</v>
      </c>
      <c r="R122" s="11" t="s">
        <v>1721</v>
      </c>
      <c r="S122" s="11" t="s">
        <v>856</v>
      </c>
      <c r="T122" s="11" t="s">
        <v>1288</v>
      </c>
      <c r="U122" s="11"/>
      <c r="V122" s="11"/>
    </row>
    <row r="123" spans="1:22" x14ac:dyDescent="0.25">
      <c r="A123" s="19" t="s">
        <v>146</v>
      </c>
      <c r="B123" s="19" t="s">
        <v>47</v>
      </c>
      <c r="C123" s="12" t="s">
        <v>694</v>
      </c>
      <c r="D123" s="11" t="s">
        <v>701</v>
      </c>
      <c r="E123" s="14" t="s">
        <v>1052</v>
      </c>
      <c r="F123" s="14" t="s">
        <v>1052</v>
      </c>
      <c r="G123" s="12" t="s">
        <v>1372</v>
      </c>
      <c r="H123" s="11" t="s">
        <v>698</v>
      </c>
      <c r="I123" s="22" t="s">
        <v>1234</v>
      </c>
      <c r="J123" s="11" t="s">
        <v>695</v>
      </c>
      <c r="K123" s="22" t="s">
        <v>1445</v>
      </c>
      <c r="L123" s="22"/>
      <c r="M123" s="22" t="s">
        <v>699</v>
      </c>
      <c r="N123" s="11" t="s">
        <v>703</v>
      </c>
      <c r="O123" s="11" t="s">
        <v>911</v>
      </c>
      <c r="P123" s="11" t="s">
        <v>1155</v>
      </c>
      <c r="Q123" s="11" t="s">
        <v>705</v>
      </c>
      <c r="R123" s="14" t="s">
        <v>706</v>
      </c>
      <c r="S123" s="11" t="s">
        <v>857</v>
      </c>
      <c r="T123" s="11" t="s">
        <v>1289</v>
      </c>
      <c r="U123" s="11"/>
      <c r="V123" s="11"/>
    </row>
    <row r="124" spans="1:22" x14ac:dyDescent="0.25">
      <c r="A124" s="19" t="s">
        <v>146</v>
      </c>
      <c r="B124" s="19" t="s">
        <v>48</v>
      </c>
      <c r="C124" s="12" t="s">
        <v>696</v>
      </c>
      <c r="D124" s="11" t="s">
        <v>787</v>
      </c>
      <c r="E124" s="11" t="s">
        <v>1053</v>
      </c>
      <c r="F124" s="11" t="s">
        <v>1054</v>
      </c>
      <c r="G124" s="12" t="s">
        <v>1373</v>
      </c>
      <c r="H124" s="11" t="s">
        <v>1518</v>
      </c>
      <c r="I124" s="22" t="s">
        <v>1235</v>
      </c>
      <c r="J124" s="11" t="s">
        <v>1605</v>
      </c>
      <c r="K124" s="22" t="s">
        <v>1446</v>
      </c>
      <c r="L124" s="22"/>
      <c r="M124" s="22" t="s">
        <v>700</v>
      </c>
      <c r="N124" s="11" t="s">
        <v>912</v>
      </c>
      <c r="O124" s="11" t="s">
        <v>912</v>
      </c>
      <c r="P124" s="11" t="s">
        <v>1156</v>
      </c>
      <c r="Q124" s="11" t="s">
        <v>1780</v>
      </c>
      <c r="R124" s="11" t="s">
        <v>1722</v>
      </c>
      <c r="S124" s="11" t="s">
        <v>858</v>
      </c>
      <c r="T124" s="11" t="s">
        <v>1308</v>
      </c>
      <c r="U124" s="11"/>
      <c r="V124" s="11"/>
    </row>
    <row r="125" spans="1:22" ht="225" x14ac:dyDescent="0.25">
      <c r="A125" s="19" t="s">
        <v>146</v>
      </c>
      <c r="B125" s="19" t="s">
        <v>123</v>
      </c>
      <c r="C125" s="13" t="s">
        <v>227</v>
      </c>
      <c r="D125" s="11" t="s">
        <v>894</v>
      </c>
      <c r="E125" s="11" t="s">
        <v>1055</v>
      </c>
      <c r="F125" s="11" t="s">
        <v>1056</v>
      </c>
      <c r="G125" s="13" t="s">
        <v>1374</v>
      </c>
      <c r="H125" s="14" t="s">
        <v>1519</v>
      </c>
      <c r="I125" s="22" t="s">
        <v>1781</v>
      </c>
      <c r="J125" s="14" t="s">
        <v>1860</v>
      </c>
      <c r="K125" s="22" t="s">
        <v>1447</v>
      </c>
      <c r="L125" s="22"/>
      <c r="M125" s="22" t="s">
        <v>663</v>
      </c>
      <c r="N125" s="11" t="s">
        <v>1955</v>
      </c>
      <c r="O125" s="14" t="s">
        <v>913</v>
      </c>
      <c r="P125" s="11" t="s">
        <v>1157</v>
      </c>
      <c r="Q125" s="11" t="s">
        <v>1547</v>
      </c>
      <c r="R125" s="11" t="s">
        <v>1876</v>
      </c>
      <c r="S125" s="11" t="s">
        <v>1894</v>
      </c>
      <c r="T125" s="11" t="s">
        <v>1782</v>
      </c>
      <c r="U125" s="11"/>
      <c r="V125" s="11"/>
    </row>
    <row r="126" spans="1:22" ht="30" x14ac:dyDescent="0.25">
      <c r="A126" s="19" t="s">
        <v>146</v>
      </c>
      <c r="B126" s="19" t="s">
        <v>103</v>
      </c>
      <c r="C126" s="12" t="s">
        <v>577</v>
      </c>
      <c r="D126" s="11" t="s">
        <v>788</v>
      </c>
      <c r="E126" s="11" t="s">
        <v>1057</v>
      </c>
      <c r="F126" s="11" t="s">
        <v>1058</v>
      </c>
      <c r="G126" s="12" t="s">
        <v>1375</v>
      </c>
      <c r="H126" s="11" t="s">
        <v>1520</v>
      </c>
      <c r="I126" s="22" t="s">
        <v>1236</v>
      </c>
      <c r="J126" s="11" t="s">
        <v>589</v>
      </c>
      <c r="K126" s="22" t="s">
        <v>1448</v>
      </c>
      <c r="L126" s="22"/>
      <c r="M126" s="22" t="s">
        <v>664</v>
      </c>
      <c r="N126" s="11" t="s">
        <v>591</v>
      </c>
      <c r="O126" s="11" t="s">
        <v>914</v>
      </c>
      <c r="P126" s="11" t="s">
        <v>594</v>
      </c>
      <c r="Q126" s="11" t="s">
        <v>597</v>
      </c>
      <c r="R126" s="11" t="s">
        <v>1723</v>
      </c>
      <c r="S126" s="11" t="s">
        <v>1747</v>
      </c>
      <c r="T126" s="11" t="s">
        <v>1290</v>
      </c>
      <c r="U126" s="11"/>
      <c r="V126" s="11"/>
    </row>
    <row r="127" spans="1:22" x14ac:dyDescent="0.25">
      <c r="A127" s="19" t="s">
        <v>146</v>
      </c>
      <c r="B127" s="19" t="s">
        <v>108</v>
      </c>
      <c r="C127" s="12" t="s">
        <v>177</v>
      </c>
      <c r="D127" s="11" t="s">
        <v>789</v>
      </c>
      <c r="E127" s="11" t="s">
        <v>1059</v>
      </c>
      <c r="F127" s="11" t="s">
        <v>1060</v>
      </c>
      <c r="G127" s="12" t="s">
        <v>1376</v>
      </c>
      <c r="H127" s="11" t="s">
        <v>1521</v>
      </c>
      <c r="I127" s="22" t="s">
        <v>1237</v>
      </c>
      <c r="J127" s="11" t="s">
        <v>460</v>
      </c>
      <c r="K127" s="22" t="s">
        <v>1449</v>
      </c>
      <c r="L127" s="22"/>
      <c r="M127" s="22" t="s">
        <v>665</v>
      </c>
      <c r="N127" s="11" t="s">
        <v>274</v>
      </c>
      <c r="O127" s="11" t="s">
        <v>810</v>
      </c>
      <c r="P127" s="11" t="s">
        <v>295</v>
      </c>
      <c r="Q127" s="11" t="s">
        <v>295</v>
      </c>
      <c r="R127" s="11" t="s">
        <v>383</v>
      </c>
      <c r="S127" s="11" t="s">
        <v>1748</v>
      </c>
      <c r="T127" s="11" t="s">
        <v>1291</v>
      </c>
      <c r="U127" s="11"/>
      <c r="V127" s="11"/>
    </row>
    <row r="128" spans="1:22" ht="30" x14ac:dyDescent="0.25">
      <c r="A128" s="19" t="s">
        <v>146</v>
      </c>
      <c r="B128" s="19" t="s">
        <v>113</v>
      </c>
      <c r="C128" s="12" t="s">
        <v>124</v>
      </c>
      <c r="D128" s="11" t="s">
        <v>790</v>
      </c>
      <c r="E128" s="14" t="s">
        <v>1061</v>
      </c>
      <c r="F128" s="14" t="s">
        <v>1061</v>
      </c>
      <c r="G128" s="12" t="s">
        <v>1377</v>
      </c>
      <c r="H128" s="11" t="s">
        <v>1522</v>
      </c>
      <c r="I128" s="22" t="s">
        <v>1238</v>
      </c>
      <c r="J128" s="11" t="s">
        <v>461</v>
      </c>
      <c r="K128" s="22" t="s">
        <v>1450</v>
      </c>
      <c r="L128" s="22"/>
      <c r="M128" s="22" t="s">
        <v>666</v>
      </c>
      <c r="N128" s="11" t="s">
        <v>275</v>
      </c>
      <c r="O128" s="11" t="s">
        <v>275</v>
      </c>
      <c r="P128" s="11" t="s">
        <v>296</v>
      </c>
      <c r="Q128" s="11" t="s">
        <v>313</v>
      </c>
      <c r="R128" s="14" t="s">
        <v>384</v>
      </c>
      <c r="S128" s="11" t="s">
        <v>1749</v>
      </c>
      <c r="T128" s="11" t="s">
        <v>1292</v>
      </c>
      <c r="U128" s="11"/>
      <c r="V128" s="11"/>
    </row>
    <row r="129" spans="1:22" x14ac:dyDescent="0.25">
      <c r="A129" s="19" t="s">
        <v>146</v>
      </c>
      <c r="B129" s="19" t="s">
        <v>118</v>
      </c>
      <c r="C129" s="12" t="s">
        <v>125</v>
      </c>
      <c r="D129" s="11" t="s">
        <v>404</v>
      </c>
      <c r="E129" s="11" t="s">
        <v>1062</v>
      </c>
      <c r="F129" s="11" t="s">
        <v>1063</v>
      </c>
      <c r="G129" s="12" t="s">
        <v>1378</v>
      </c>
      <c r="H129" s="11" t="s">
        <v>1523</v>
      </c>
      <c r="I129" s="22" t="s">
        <v>1239</v>
      </c>
      <c r="J129" s="11" t="s">
        <v>462</v>
      </c>
      <c r="K129" s="22" t="s">
        <v>1451</v>
      </c>
      <c r="L129" s="22"/>
      <c r="M129" s="22" t="s">
        <v>667</v>
      </c>
      <c r="N129" s="11" t="s">
        <v>276</v>
      </c>
      <c r="O129" s="11" t="s">
        <v>276</v>
      </c>
      <c r="P129" s="11" t="s">
        <v>297</v>
      </c>
      <c r="Q129" s="11" t="s">
        <v>314</v>
      </c>
      <c r="R129" s="11" t="s">
        <v>385</v>
      </c>
      <c r="S129" s="11" t="s">
        <v>1750</v>
      </c>
      <c r="T129" s="11" t="s">
        <v>1293</v>
      </c>
      <c r="U129" s="11"/>
      <c r="V129" s="11"/>
    </row>
    <row r="130" spans="1:22" ht="195" x14ac:dyDescent="0.25">
      <c r="A130" s="19" t="s">
        <v>146</v>
      </c>
      <c r="B130" s="19" t="s">
        <v>132</v>
      </c>
      <c r="C130" s="13" t="s">
        <v>229</v>
      </c>
      <c r="D130" s="11" t="s">
        <v>895</v>
      </c>
      <c r="E130" s="11" t="s">
        <v>1064</v>
      </c>
      <c r="F130" s="11" t="s">
        <v>1065</v>
      </c>
      <c r="G130" s="13" t="s">
        <v>1379</v>
      </c>
      <c r="H130" s="14" t="s">
        <v>1524</v>
      </c>
      <c r="I130" s="22" t="s">
        <v>1563</v>
      </c>
      <c r="J130" s="14" t="s">
        <v>463</v>
      </c>
      <c r="K130" s="22" t="s">
        <v>1452</v>
      </c>
      <c r="L130" s="22"/>
      <c r="M130" s="22" t="s">
        <v>668</v>
      </c>
      <c r="N130" s="11" t="s">
        <v>1956</v>
      </c>
      <c r="O130" s="14" t="s">
        <v>915</v>
      </c>
      <c r="P130" s="11" t="s">
        <v>1158</v>
      </c>
      <c r="Q130" s="11" t="s">
        <v>1783</v>
      </c>
      <c r="R130" s="11" t="s">
        <v>1724</v>
      </c>
      <c r="S130" s="11" t="s">
        <v>1895</v>
      </c>
      <c r="T130" s="11" t="s">
        <v>1309</v>
      </c>
      <c r="U130" s="11"/>
      <c r="V130" s="11"/>
    </row>
    <row r="131" spans="1:22" ht="30" x14ac:dyDescent="0.25">
      <c r="A131" s="19" t="s">
        <v>146</v>
      </c>
      <c r="B131" s="19" t="s">
        <v>126</v>
      </c>
      <c r="C131" s="12" t="s">
        <v>131</v>
      </c>
      <c r="D131" s="11" t="s">
        <v>791</v>
      </c>
      <c r="E131" s="11" t="s">
        <v>1066</v>
      </c>
      <c r="F131" s="11" t="s">
        <v>1067</v>
      </c>
      <c r="G131" s="12" t="s">
        <v>1380</v>
      </c>
      <c r="H131" s="11" t="s">
        <v>1525</v>
      </c>
      <c r="I131" s="22" t="s">
        <v>1240</v>
      </c>
      <c r="J131" s="11" t="s">
        <v>464</v>
      </c>
      <c r="K131" s="22" t="s">
        <v>1453</v>
      </c>
      <c r="L131" s="22"/>
      <c r="M131" s="22" t="s">
        <v>669</v>
      </c>
      <c r="N131" s="11" t="s">
        <v>421</v>
      </c>
      <c r="O131" s="11" t="s">
        <v>811</v>
      </c>
      <c r="P131" s="11" t="s">
        <v>1159</v>
      </c>
      <c r="Q131" s="11" t="s">
        <v>315</v>
      </c>
      <c r="R131" s="11" t="s">
        <v>386</v>
      </c>
      <c r="S131" s="11" t="s">
        <v>1751</v>
      </c>
      <c r="T131" s="11" t="s">
        <v>1294</v>
      </c>
      <c r="U131" s="11"/>
      <c r="V131" s="11"/>
    </row>
    <row r="132" spans="1:22" ht="30" x14ac:dyDescent="0.25">
      <c r="A132" s="19" t="s">
        <v>146</v>
      </c>
      <c r="B132" s="19" t="s">
        <v>707</v>
      </c>
      <c r="C132" s="12" t="s">
        <v>1985</v>
      </c>
      <c r="D132" s="11" t="s">
        <v>896</v>
      </c>
      <c r="E132" s="11" t="s">
        <v>1068</v>
      </c>
      <c r="F132" s="11" t="s">
        <v>1069</v>
      </c>
      <c r="G132" s="12" t="s">
        <v>1381</v>
      </c>
      <c r="H132" s="11" t="s">
        <v>1526</v>
      </c>
      <c r="I132" s="22" t="s">
        <v>1241</v>
      </c>
      <c r="J132" s="11" t="s">
        <v>1674</v>
      </c>
      <c r="K132" s="22" t="s">
        <v>1454</v>
      </c>
      <c r="L132" s="22"/>
      <c r="M132" s="22" t="s">
        <v>731</v>
      </c>
      <c r="N132" s="11" t="s">
        <v>734</v>
      </c>
      <c r="O132" s="11" t="s">
        <v>734</v>
      </c>
      <c r="P132" s="11" t="s">
        <v>738</v>
      </c>
      <c r="Q132" s="11" t="s">
        <v>738</v>
      </c>
      <c r="R132" s="11" t="s">
        <v>743</v>
      </c>
      <c r="S132" s="11" t="s">
        <v>859</v>
      </c>
      <c r="T132" s="11" t="s">
        <v>1311</v>
      </c>
      <c r="U132" s="11"/>
      <c r="V132" s="11"/>
    </row>
    <row r="133" spans="1:22" x14ac:dyDescent="0.25">
      <c r="A133" s="19" t="s">
        <v>146</v>
      </c>
      <c r="B133" s="19" t="s">
        <v>709</v>
      </c>
      <c r="C133" s="12" t="s">
        <v>708</v>
      </c>
      <c r="D133" s="11" t="s">
        <v>716</v>
      </c>
      <c r="E133" s="11" t="s">
        <v>1644</v>
      </c>
      <c r="F133" s="11" t="s">
        <v>1070</v>
      </c>
      <c r="G133" s="12" t="s">
        <v>720</v>
      </c>
      <c r="H133" s="11" t="s">
        <v>724</v>
      </c>
      <c r="I133" s="22" t="s">
        <v>726</v>
      </c>
      <c r="J133" s="11" t="s">
        <v>728</v>
      </c>
      <c r="K133" s="22" t="s">
        <v>1455</v>
      </c>
      <c r="L133" s="22"/>
      <c r="M133" s="22" t="s">
        <v>752</v>
      </c>
      <c r="N133" s="11" t="s">
        <v>812</v>
      </c>
      <c r="O133" s="11" t="s">
        <v>812</v>
      </c>
      <c r="P133" s="11" t="s">
        <v>739</v>
      </c>
      <c r="Q133" s="11" t="s">
        <v>739</v>
      </c>
      <c r="R133" s="11" t="s">
        <v>754</v>
      </c>
      <c r="S133" s="11" t="s">
        <v>746</v>
      </c>
      <c r="T133" s="11" t="s">
        <v>751</v>
      </c>
      <c r="U133" s="11"/>
      <c r="V133" s="11"/>
    </row>
    <row r="134" spans="1:22" x14ac:dyDescent="0.25">
      <c r="A134" s="19" t="s">
        <v>146</v>
      </c>
      <c r="B134" s="19" t="s">
        <v>710</v>
      </c>
      <c r="C134" s="12" t="s">
        <v>713</v>
      </c>
      <c r="D134" s="11" t="s">
        <v>717</v>
      </c>
      <c r="E134" s="11" t="s">
        <v>1071</v>
      </c>
      <c r="F134" s="11" t="s">
        <v>1072</v>
      </c>
      <c r="G134" s="12" t="s">
        <v>721</v>
      </c>
      <c r="H134" s="11" t="s">
        <v>1527</v>
      </c>
      <c r="I134" s="22" t="s">
        <v>1242</v>
      </c>
      <c r="J134" s="11" t="s">
        <v>729</v>
      </c>
      <c r="K134" s="22" t="s">
        <v>1456</v>
      </c>
      <c r="L134" s="22"/>
      <c r="M134" s="22" t="s">
        <v>753</v>
      </c>
      <c r="N134" s="11" t="s">
        <v>735</v>
      </c>
      <c r="O134" s="11" t="s">
        <v>735</v>
      </c>
      <c r="P134" s="11" t="s">
        <v>1160</v>
      </c>
      <c r="Q134" s="11" t="s">
        <v>740</v>
      </c>
      <c r="R134" s="11" t="s">
        <v>744</v>
      </c>
      <c r="S134" s="11" t="s">
        <v>860</v>
      </c>
      <c r="T134" s="11" t="s">
        <v>750</v>
      </c>
      <c r="U134" s="11"/>
      <c r="V134" s="11"/>
    </row>
    <row r="135" spans="1:22" x14ac:dyDescent="0.25">
      <c r="A135" s="19" t="s">
        <v>146</v>
      </c>
      <c r="B135" s="19" t="s">
        <v>711</v>
      </c>
      <c r="C135" s="12" t="s">
        <v>714</v>
      </c>
      <c r="D135" s="11" t="s">
        <v>718</v>
      </c>
      <c r="E135" s="11" t="s">
        <v>1073</v>
      </c>
      <c r="F135" s="11" t="s">
        <v>1074</v>
      </c>
      <c r="G135" s="12" t="s">
        <v>722</v>
      </c>
      <c r="H135" s="11" t="s">
        <v>1528</v>
      </c>
      <c r="I135" s="22" t="s">
        <v>1243</v>
      </c>
      <c r="J135" s="11" t="s">
        <v>1606</v>
      </c>
      <c r="K135" s="22" t="s">
        <v>1457</v>
      </c>
      <c r="L135" s="22"/>
      <c r="M135" s="22" t="s">
        <v>732</v>
      </c>
      <c r="N135" s="11" t="s">
        <v>736</v>
      </c>
      <c r="O135" s="11" t="s">
        <v>736</v>
      </c>
      <c r="P135" s="11" t="s">
        <v>736</v>
      </c>
      <c r="Q135" s="11" t="s">
        <v>736</v>
      </c>
      <c r="R135" s="11" t="s">
        <v>745</v>
      </c>
      <c r="S135" s="11" t="s">
        <v>861</v>
      </c>
      <c r="T135" s="11" t="s">
        <v>749</v>
      </c>
      <c r="U135" s="11"/>
      <c r="V135" s="11"/>
    </row>
    <row r="136" spans="1:22" x14ac:dyDescent="0.25">
      <c r="A136" s="19" t="s">
        <v>146</v>
      </c>
      <c r="B136" s="19" t="s">
        <v>712</v>
      </c>
      <c r="C136" s="12" t="s">
        <v>715</v>
      </c>
      <c r="D136" s="11" t="s">
        <v>719</v>
      </c>
      <c r="E136" s="11" t="s">
        <v>1075</v>
      </c>
      <c r="F136" s="11" t="s">
        <v>1076</v>
      </c>
      <c r="G136" s="12" t="s">
        <v>723</v>
      </c>
      <c r="H136" s="11" t="s">
        <v>725</v>
      </c>
      <c r="I136" s="22" t="s">
        <v>727</v>
      </c>
      <c r="J136" s="11" t="s">
        <v>730</v>
      </c>
      <c r="K136" s="22" t="s">
        <v>1458</v>
      </c>
      <c r="L136" s="22"/>
      <c r="M136" s="22" t="s">
        <v>733</v>
      </c>
      <c r="N136" s="11" t="s">
        <v>737</v>
      </c>
      <c r="O136" s="11" t="s">
        <v>737</v>
      </c>
      <c r="P136" s="11" t="s">
        <v>741</v>
      </c>
      <c r="Q136" s="11" t="s">
        <v>742</v>
      </c>
      <c r="R136" s="11" t="s">
        <v>1725</v>
      </c>
      <c r="S136" s="11" t="s">
        <v>747</v>
      </c>
      <c r="T136" s="11" t="s">
        <v>748</v>
      </c>
      <c r="U136" s="11"/>
      <c r="V136" s="11"/>
    </row>
    <row r="137" spans="1:22" x14ac:dyDescent="0.25">
      <c r="A137" s="19" t="s">
        <v>146</v>
      </c>
      <c r="B137" s="19" t="s">
        <v>975</v>
      </c>
      <c r="C137" s="12" t="s">
        <v>971</v>
      </c>
      <c r="D137" s="12" t="s">
        <v>973</v>
      </c>
      <c r="E137" s="12" t="s">
        <v>1081</v>
      </c>
      <c r="F137" s="12" t="s">
        <v>1080</v>
      </c>
      <c r="G137" s="12" t="s">
        <v>1382</v>
      </c>
      <c r="H137" s="12" t="s">
        <v>1249</v>
      </c>
      <c r="I137" s="12" t="s">
        <v>1248</v>
      </c>
      <c r="J137" s="12" t="s">
        <v>1250</v>
      </c>
      <c r="K137" s="12" t="s">
        <v>1459</v>
      </c>
      <c r="L137" s="12"/>
      <c r="M137" s="12" t="s">
        <v>1251</v>
      </c>
      <c r="N137" s="12" t="s">
        <v>972</v>
      </c>
      <c r="O137" s="12" t="s">
        <v>972</v>
      </c>
      <c r="P137" s="12" t="s">
        <v>1103</v>
      </c>
      <c r="Q137" s="12" t="s">
        <v>1103</v>
      </c>
      <c r="R137" s="12" t="s">
        <v>1252</v>
      </c>
      <c r="S137" s="12" t="s">
        <v>974</v>
      </c>
      <c r="T137" s="12" t="s">
        <v>1253</v>
      </c>
      <c r="U137" s="11"/>
      <c r="V137" s="11"/>
    </row>
    <row r="138" spans="1:22" x14ac:dyDescent="0.25">
      <c r="A138" s="19" t="s">
        <v>146</v>
      </c>
      <c r="B138" s="19" t="s">
        <v>755</v>
      </c>
      <c r="C138" s="12" t="s">
        <v>756</v>
      </c>
      <c r="D138" s="11" t="s">
        <v>792</v>
      </c>
      <c r="E138" s="12" t="s">
        <v>587</v>
      </c>
      <c r="F138" s="12" t="s">
        <v>1077</v>
      </c>
      <c r="G138" s="12" t="s">
        <v>757</v>
      </c>
      <c r="H138" s="12" t="s">
        <v>758</v>
      </c>
      <c r="I138" s="12" t="s">
        <v>759</v>
      </c>
      <c r="J138" s="12" t="s">
        <v>760</v>
      </c>
      <c r="K138" s="12" t="s">
        <v>1460</v>
      </c>
      <c r="L138" s="12"/>
      <c r="M138" s="12" t="s">
        <v>761</v>
      </c>
      <c r="N138" s="12" t="s">
        <v>762</v>
      </c>
      <c r="O138" s="11" t="s">
        <v>762</v>
      </c>
      <c r="P138" s="12" t="s">
        <v>763</v>
      </c>
      <c r="Q138" s="12" t="s">
        <v>763</v>
      </c>
      <c r="R138" s="12" t="s">
        <v>764</v>
      </c>
      <c r="S138" s="12" t="s">
        <v>862</v>
      </c>
      <c r="T138" s="12" t="s">
        <v>765</v>
      </c>
      <c r="U138" s="11"/>
      <c r="V138" s="11"/>
    </row>
    <row r="139" spans="1:22" x14ac:dyDescent="0.25">
      <c r="A139" s="19" t="s">
        <v>146</v>
      </c>
      <c r="B139" s="19" t="s">
        <v>253</v>
      </c>
      <c r="C139" s="12" t="s">
        <v>437</v>
      </c>
      <c r="D139" s="11" t="s">
        <v>586</v>
      </c>
      <c r="E139" s="11" t="s">
        <v>587</v>
      </c>
      <c r="F139" s="11" t="s">
        <v>1077</v>
      </c>
      <c r="G139" s="12" t="s">
        <v>1383</v>
      </c>
      <c r="H139" s="11" t="s">
        <v>334</v>
      </c>
      <c r="I139" s="23" t="s">
        <v>588</v>
      </c>
      <c r="J139" s="11" t="s">
        <v>590</v>
      </c>
      <c r="K139" s="23" t="s">
        <v>1461</v>
      </c>
      <c r="L139" s="23"/>
      <c r="M139" s="23" t="s">
        <v>670</v>
      </c>
      <c r="N139" s="11" t="s">
        <v>513</v>
      </c>
      <c r="O139" s="11" t="s">
        <v>513</v>
      </c>
      <c r="P139" s="11" t="s">
        <v>595</v>
      </c>
      <c r="Q139" s="11" t="s">
        <v>595</v>
      </c>
      <c r="R139" s="11" t="s">
        <v>601</v>
      </c>
      <c r="S139" s="11" t="s">
        <v>863</v>
      </c>
      <c r="T139" s="11" t="s">
        <v>606</v>
      </c>
      <c r="U139" s="11"/>
      <c r="V139" s="11"/>
    </row>
    <row r="140" spans="1:22" ht="45" x14ac:dyDescent="0.25">
      <c r="A140" s="19" t="s">
        <v>146</v>
      </c>
      <c r="B140" s="19" t="s">
        <v>233</v>
      </c>
      <c r="C140" s="12" t="s">
        <v>238</v>
      </c>
      <c r="D140" s="11" t="s">
        <v>897</v>
      </c>
      <c r="E140" s="11" t="s">
        <v>1078</v>
      </c>
      <c r="F140" s="11" t="s">
        <v>1079</v>
      </c>
      <c r="G140" s="12" t="s">
        <v>490</v>
      </c>
      <c r="H140" s="11" t="s">
        <v>1529</v>
      </c>
      <c r="I140" s="22" t="s">
        <v>1244</v>
      </c>
      <c r="J140" s="11" t="s">
        <v>465</v>
      </c>
      <c r="K140" s="22" t="s">
        <v>1899</v>
      </c>
      <c r="L140" s="22"/>
      <c r="M140" s="22" t="s">
        <v>671</v>
      </c>
      <c r="N140" s="11" t="s">
        <v>335</v>
      </c>
      <c r="O140" s="11" t="s">
        <v>813</v>
      </c>
      <c r="P140" s="11" t="s">
        <v>336</v>
      </c>
      <c r="Q140" s="11" t="s">
        <v>337</v>
      </c>
      <c r="R140" s="11" t="s">
        <v>387</v>
      </c>
      <c r="S140" s="11" t="s">
        <v>864</v>
      </c>
      <c r="T140" s="11" t="s">
        <v>1784</v>
      </c>
      <c r="U140" s="11"/>
      <c r="V140" s="11"/>
    </row>
    <row r="141" spans="1:22" ht="409.5" x14ac:dyDescent="0.25">
      <c r="A141" s="19" t="s">
        <v>146</v>
      </c>
      <c r="B141" s="21" t="str">
        <f t="shared" ref="B141:B165" si="0">B7&amp;" - "&amp;"Summary"</f>
        <v>Maiduguri - Summary</v>
      </c>
      <c r="C141" s="12" t="s">
        <v>1806</v>
      </c>
      <c r="D141" s="11"/>
      <c r="E141" s="11"/>
      <c r="F141" s="11"/>
      <c r="G141" s="12"/>
      <c r="H141" s="11"/>
      <c r="I141" s="22"/>
      <c r="J141" s="11"/>
      <c r="K141" s="22" t="s">
        <v>1462</v>
      </c>
      <c r="L141" s="22"/>
      <c r="M141" s="22"/>
      <c r="N141" s="11"/>
      <c r="O141" s="11"/>
      <c r="P141" s="11"/>
      <c r="Q141" s="11" t="s">
        <v>1094</v>
      </c>
      <c r="R141" s="11"/>
      <c r="S141" s="11"/>
      <c r="T141" s="11"/>
      <c r="U141" s="11"/>
      <c r="V141" s="11"/>
    </row>
    <row r="142" spans="1:22" ht="409.5" customHeight="1" x14ac:dyDescent="0.25">
      <c r="A142" s="19" t="s">
        <v>146</v>
      </c>
      <c r="B142" s="21" t="str">
        <f t="shared" si="0"/>
        <v>Mexico City - Summary</v>
      </c>
      <c r="C142" s="12" t="s">
        <v>1785</v>
      </c>
      <c r="D142" s="11"/>
      <c r="E142" s="11"/>
      <c r="F142" s="11"/>
      <c r="G142" s="12"/>
      <c r="H142" s="11"/>
      <c r="I142" s="22"/>
      <c r="J142" s="11"/>
      <c r="K142" s="22"/>
      <c r="L142" s="22"/>
      <c r="M142" s="22"/>
      <c r="N142" s="11" t="s">
        <v>1957</v>
      </c>
      <c r="O142" s="11"/>
      <c r="P142" s="11"/>
      <c r="Q142" s="11" t="s">
        <v>1094</v>
      </c>
      <c r="R142" s="11"/>
      <c r="S142" s="11"/>
      <c r="T142" s="11"/>
      <c r="U142" s="11"/>
      <c r="V142" s="11"/>
    </row>
    <row r="143" spans="1:22" ht="409.5" customHeight="1" x14ac:dyDescent="0.25">
      <c r="A143" s="19" t="s">
        <v>146</v>
      </c>
      <c r="B143" s="21" t="str">
        <f t="shared" si="0"/>
        <v>Baltimore - Summary</v>
      </c>
      <c r="C143" s="12" t="s">
        <v>1807</v>
      </c>
      <c r="D143" s="11"/>
      <c r="E143" s="11"/>
      <c r="F143" s="11"/>
      <c r="G143" s="12"/>
      <c r="H143" s="11"/>
      <c r="I143" s="22"/>
      <c r="J143" s="11"/>
      <c r="K143" s="22"/>
      <c r="L143" s="22"/>
      <c r="M143" s="22"/>
      <c r="N143" s="11"/>
      <c r="O143" s="11"/>
      <c r="P143" s="11"/>
      <c r="Q143" s="11" t="s">
        <v>1094</v>
      </c>
      <c r="R143" s="11"/>
      <c r="S143" s="11"/>
      <c r="T143" s="11"/>
      <c r="U143" s="11"/>
      <c r="V143" s="11"/>
    </row>
    <row r="144" spans="1:22" ht="409.5" customHeight="1" x14ac:dyDescent="0.25">
      <c r="A144" s="19" t="s">
        <v>146</v>
      </c>
      <c r="B144" s="21" t="str">
        <f t="shared" si="0"/>
        <v>Phoenix - Summary</v>
      </c>
      <c r="C144" s="12" t="s">
        <v>1786</v>
      </c>
      <c r="D144" s="11"/>
      <c r="E144" s="11"/>
      <c r="F144" s="11"/>
      <c r="G144" s="12"/>
      <c r="H144" s="11"/>
      <c r="I144" s="22"/>
      <c r="J144" s="11"/>
      <c r="K144" s="22"/>
      <c r="L144" s="22"/>
      <c r="M144" s="22"/>
      <c r="N144" s="11"/>
      <c r="O144" s="11"/>
      <c r="P144" s="11"/>
      <c r="Q144" s="11" t="s">
        <v>1094</v>
      </c>
      <c r="R144" s="11"/>
      <c r="S144" s="11"/>
      <c r="T144" s="11"/>
      <c r="U144" s="11"/>
      <c r="V144" s="11"/>
    </row>
    <row r="145" spans="1:22" ht="409.5" customHeight="1" x14ac:dyDescent="0.25">
      <c r="A145" s="19" t="s">
        <v>146</v>
      </c>
      <c r="B145" s="21" t="str">
        <f t="shared" si="0"/>
        <v>Seattle - Summary</v>
      </c>
      <c r="C145" s="12" t="s">
        <v>1787</v>
      </c>
      <c r="D145" s="11"/>
      <c r="E145" s="11"/>
      <c r="F145" s="11"/>
      <c r="G145" s="12"/>
      <c r="H145" s="11"/>
      <c r="I145" s="22"/>
      <c r="J145" s="11"/>
      <c r="K145" s="22"/>
      <c r="L145" s="22"/>
      <c r="M145" s="22"/>
      <c r="N145" s="11"/>
      <c r="O145" s="11"/>
      <c r="P145" s="11"/>
      <c r="Q145" s="11" t="s">
        <v>1094</v>
      </c>
      <c r="R145" s="11"/>
      <c r="S145" s="11"/>
      <c r="T145" s="11"/>
      <c r="U145" s="11"/>
      <c r="V145" s="11"/>
    </row>
    <row r="146" spans="1:22" ht="409.5" customHeight="1" x14ac:dyDescent="0.25">
      <c r="A146" s="19" t="s">
        <v>146</v>
      </c>
      <c r="B146" s="21" t="str">
        <f t="shared" si="0"/>
        <v>Sao Paulo - Summary</v>
      </c>
      <c r="C146" s="12" t="s">
        <v>1788</v>
      </c>
      <c r="D146" s="11"/>
      <c r="E146" s="11"/>
      <c r="F146" s="11"/>
      <c r="G146" s="12"/>
      <c r="H146" s="11"/>
      <c r="I146" s="22"/>
      <c r="J146" s="11"/>
      <c r="K146" s="22"/>
      <c r="L146" s="22"/>
      <c r="M146" s="22"/>
      <c r="N146" s="11"/>
      <c r="O146" s="11"/>
      <c r="P146" s="11" t="s">
        <v>1161</v>
      </c>
      <c r="Q146" s="11" t="s">
        <v>1094</v>
      </c>
      <c r="R146" s="11"/>
      <c r="S146" s="11"/>
      <c r="T146" s="11"/>
      <c r="U146" s="11"/>
      <c r="V146" s="11"/>
    </row>
    <row r="147" spans="1:22" ht="409.5" customHeight="1" x14ac:dyDescent="0.25">
      <c r="A147" s="19" t="s">
        <v>146</v>
      </c>
      <c r="B147" s="21" t="str">
        <f t="shared" si="0"/>
        <v>Hong Kong - Summary</v>
      </c>
      <c r="C147" s="12" t="s">
        <v>1789</v>
      </c>
      <c r="D147" s="11"/>
      <c r="E147" s="11" t="s">
        <v>1853</v>
      </c>
      <c r="F147" s="11" t="s">
        <v>1855</v>
      </c>
      <c r="G147" s="12"/>
      <c r="H147" s="11"/>
      <c r="I147" s="22"/>
      <c r="J147" s="11"/>
      <c r="K147" s="22"/>
      <c r="L147" s="22"/>
      <c r="M147" s="22"/>
      <c r="N147" s="11"/>
      <c r="O147" s="11"/>
      <c r="P147" s="11"/>
      <c r="Q147" s="11" t="s">
        <v>1094</v>
      </c>
      <c r="R147" s="11"/>
      <c r="S147" s="11"/>
      <c r="T147" s="11"/>
      <c r="U147" s="11"/>
      <c r="V147" s="11"/>
    </row>
    <row r="148" spans="1:22" ht="409.5" customHeight="1" x14ac:dyDescent="0.25">
      <c r="A148" s="19" t="s">
        <v>146</v>
      </c>
      <c r="B148" s="21" t="str">
        <f t="shared" si="0"/>
        <v>Chennai - Summary</v>
      </c>
      <c r="C148" s="12" t="s">
        <v>1790</v>
      </c>
      <c r="D148" s="11"/>
      <c r="E148" s="11"/>
      <c r="F148" s="11"/>
      <c r="G148" s="12"/>
      <c r="H148" s="11"/>
      <c r="I148" s="22"/>
      <c r="J148" s="11"/>
      <c r="K148" s="22"/>
      <c r="L148" s="22"/>
      <c r="M148" s="22"/>
      <c r="N148" s="11"/>
      <c r="O148" s="11"/>
      <c r="P148" s="11"/>
      <c r="Q148" s="11" t="s">
        <v>1094</v>
      </c>
      <c r="R148" s="11" t="s">
        <v>1791</v>
      </c>
      <c r="S148" s="11"/>
      <c r="T148" s="11"/>
      <c r="U148" s="11"/>
      <c r="V148" s="11"/>
    </row>
    <row r="149" spans="1:22" ht="409.5" customHeight="1" x14ac:dyDescent="0.25">
      <c r="A149" s="19" t="s">
        <v>146</v>
      </c>
      <c r="B149" s="21" t="str">
        <f t="shared" si="0"/>
        <v>Bangkok - Summary</v>
      </c>
      <c r="C149" s="12" t="s">
        <v>1808</v>
      </c>
      <c r="D149" s="11"/>
      <c r="E149" s="11"/>
      <c r="F149" s="11"/>
      <c r="G149" s="12"/>
      <c r="H149" s="11"/>
      <c r="I149" s="22"/>
      <c r="J149" s="11"/>
      <c r="K149" s="22"/>
      <c r="L149" s="22"/>
      <c r="M149" s="22"/>
      <c r="N149" s="11"/>
      <c r="O149" s="11"/>
      <c r="P149" s="11"/>
      <c r="Q149" s="11" t="s">
        <v>1094</v>
      </c>
      <c r="R149" s="11"/>
      <c r="S149" s="11" t="s">
        <v>1896</v>
      </c>
      <c r="T149" s="11"/>
      <c r="U149" s="11"/>
      <c r="V149" s="11"/>
    </row>
    <row r="150" spans="1:22" ht="409.5" customHeight="1" x14ac:dyDescent="0.25">
      <c r="A150" s="19" t="s">
        <v>146</v>
      </c>
      <c r="B150" s="21" t="str">
        <f t="shared" si="0"/>
        <v>Hanoi - Summary</v>
      </c>
      <c r="C150" s="12" t="s">
        <v>1792</v>
      </c>
      <c r="D150" s="11"/>
      <c r="E150" s="11"/>
      <c r="F150" s="11"/>
      <c r="G150" s="12"/>
      <c r="H150" s="11"/>
      <c r="I150" s="22"/>
      <c r="J150" s="11"/>
      <c r="K150" s="22"/>
      <c r="L150" s="22"/>
      <c r="M150" s="22"/>
      <c r="N150" s="11"/>
      <c r="O150" s="11"/>
      <c r="P150" s="11"/>
      <c r="Q150" s="11" t="s">
        <v>1094</v>
      </c>
      <c r="R150" s="11"/>
      <c r="S150" s="11"/>
      <c r="T150" s="11" t="s">
        <v>1793</v>
      </c>
      <c r="U150" s="11"/>
      <c r="V150" s="11"/>
    </row>
    <row r="151" spans="1:22" ht="409.5" customHeight="1" x14ac:dyDescent="0.25">
      <c r="A151" s="19" t="s">
        <v>146</v>
      </c>
      <c r="B151" s="21" t="str">
        <f t="shared" si="0"/>
        <v>Graz - Summary</v>
      </c>
      <c r="C151" s="12" t="s">
        <v>1794</v>
      </c>
      <c r="D151" s="11"/>
      <c r="E151" s="11"/>
      <c r="F151" s="11"/>
      <c r="G151" s="12"/>
      <c r="H151" s="11"/>
      <c r="I151" s="22"/>
      <c r="J151" s="11" t="s">
        <v>1861</v>
      </c>
      <c r="K151" s="22"/>
      <c r="L151" s="22"/>
      <c r="M151" s="22"/>
      <c r="N151" s="11"/>
      <c r="O151" s="11"/>
      <c r="P151" s="11"/>
      <c r="Q151" s="11" t="s">
        <v>1094</v>
      </c>
      <c r="R151" s="11"/>
      <c r="S151" s="11"/>
      <c r="T151" s="11"/>
      <c r="U151" s="11"/>
      <c r="V151" s="11"/>
    </row>
    <row r="152" spans="1:22" ht="409.5" customHeight="1" x14ac:dyDescent="0.25">
      <c r="A152" s="19" t="s">
        <v>146</v>
      </c>
      <c r="B152" s="21" t="str">
        <f t="shared" si="0"/>
        <v>Ghent - Summary</v>
      </c>
      <c r="C152" s="12" t="s">
        <v>1795</v>
      </c>
      <c r="D152" s="11"/>
      <c r="E152" s="11"/>
      <c r="F152" s="11"/>
      <c r="G152" s="12"/>
      <c r="H152" s="11"/>
      <c r="I152" s="22" t="s">
        <v>1796</v>
      </c>
      <c r="J152" s="11"/>
      <c r="K152" s="22"/>
      <c r="L152" s="22"/>
      <c r="M152" s="22"/>
      <c r="N152" s="11"/>
      <c r="O152" s="11"/>
      <c r="P152" s="11"/>
      <c r="Q152" s="11" t="s">
        <v>1094</v>
      </c>
      <c r="R152" s="11"/>
      <c r="S152" s="11"/>
      <c r="T152" s="11"/>
      <c r="U152" s="11"/>
      <c r="V152" s="11"/>
    </row>
    <row r="153" spans="1:22" ht="409.5" customHeight="1" x14ac:dyDescent="0.25">
      <c r="A153" s="19" t="s">
        <v>146</v>
      </c>
      <c r="B153" s="21" t="str">
        <f t="shared" si="0"/>
        <v>Bern - Summary</v>
      </c>
      <c r="C153" s="12" t="s">
        <v>1797</v>
      </c>
      <c r="D153" s="11"/>
      <c r="E153" s="11"/>
      <c r="F153" s="11"/>
      <c r="G153" s="12"/>
      <c r="H153" s="11"/>
      <c r="I153" s="22"/>
      <c r="J153" s="11" t="s">
        <v>1607</v>
      </c>
      <c r="K153" s="22"/>
      <c r="L153" s="22"/>
      <c r="M153" s="22"/>
      <c r="N153" s="11"/>
      <c r="O153" s="11"/>
      <c r="P153" s="11"/>
      <c r="Q153" s="11" t="s">
        <v>1094</v>
      </c>
      <c r="R153" s="11"/>
      <c r="S153" s="11"/>
      <c r="T153" s="11"/>
      <c r="U153" s="11"/>
      <c r="V153" s="11"/>
    </row>
    <row r="154" spans="1:22" ht="409.5" customHeight="1" x14ac:dyDescent="0.25">
      <c r="A154" s="19" t="s">
        <v>146</v>
      </c>
      <c r="B154" s="21" t="str">
        <f t="shared" si="0"/>
        <v>Olomouc - Summary</v>
      </c>
      <c r="C154" s="12" t="s">
        <v>1798</v>
      </c>
      <c r="D154" s="11"/>
      <c r="E154" s="11"/>
      <c r="F154" s="11"/>
      <c r="G154" s="12" t="s">
        <v>1384</v>
      </c>
      <c r="H154" s="11"/>
      <c r="I154" s="22"/>
      <c r="J154" s="11"/>
      <c r="K154" s="22"/>
      <c r="L154" s="22"/>
      <c r="M154" s="22"/>
      <c r="N154" s="11"/>
      <c r="O154" s="11"/>
      <c r="P154" s="11"/>
      <c r="Q154" s="11" t="s">
        <v>1094</v>
      </c>
      <c r="R154" s="11"/>
      <c r="S154" s="11"/>
      <c r="T154" s="11"/>
      <c r="U154" s="11"/>
      <c r="V154" s="11"/>
    </row>
    <row r="155" spans="1:22" ht="409.5" customHeight="1" x14ac:dyDescent="0.25">
      <c r="A155" s="19" t="s">
        <v>146</v>
      </c>
      <c r="B155" s="21" t="str">
        <f t="shared" si="0"/>
        <v>Cologne - Summary</v>
      </c>
      <c r="C155" s="12" t="s">
        <v>1799</v>
      </c>
      <c r="D155" s="11"/>
      <c r="E155" s="11"/>
      <c r="F155" s="11"/>
      <c r="G155" s="12"/>
      <c r="H155" s="11"/>
      <c r="I155" s="22"/>
      <c r="J155" s="11" t="s">
        <v>1675</v>
      </c>
      <c r="K155" s="22"/>
      <c r="L155" s="22"/>
      <c r="M155" s="22"/>
      <c r="N155" s="11"/>
      <c r="O155" s="11"/>
      <c r="P155" s="11"/>
      <c r="Q155" s="11" t="s">
        <v>1094</v>
      </c>
      <c r="R155" s="11"/>
      <c r="S155" s="11"/>
      <c r="T155" s="11"/>
      <c r="U155" s="11"/>
      <c r="V155" s="11"/>
    </row>
    <row r="156" spans="1:22" ht="409.5" customHeight="1" x14ac:dyDescent="0.25">
      <c r="A156" s="19" t="s">
        <v>146</v>
      </c>
      <c r="B156" s="21" t="str">
        <f t="shared" si="0"/>
        <v>Odense - Summary</v>
      </c>
      <c r="C156" s="12" t="s">
        <v>1809</v>
      </c>
      <c r="D156" s="11"/>
      <c r="E156" s="11"/>
      <c r="F156" s="11"/>
      <c r="G156" s="12"/>
      <c r="H156" s="11" t="s">
        <v>1530</v>
      </c>
      <c r="I156" s="22"/>
      <c r="J156" s="11"/>
      <c r="K156" s="22"/>
      <c r="L156" s="22"/>
      <c r="M156" s="22"/>
      <c r="N156" s="11"/>
      <c r="O156" s="11"/>
      <c r="P156" s="11"/>
      <c r="Q156" s="11" t="s">
        <v>1094</v>
      </c>
      <c r="R156" s="11"/>
      <c r="S156" s="11"/>
      <c r="T156" s="11"/>
      <c r="U156" s="11"/>
      <c r="V156" s="11"/>
    </row>
    <row r="157" spans="1:22" ht="409.5" customHeight="1" x14ac:dyDescent="0.25">
      <c r="A157" s="19" t="s">
        <v>146</v>
      </c>
      <c r="B157" s="21" t="str">
        <f t="shared" si="0"/>
        <v>Barcelona - Summary</v>
      </c>
      <c r="C157" s="12" t="s">
        <v>1810</v>
      </c>
      <c r="D157" s="11" t="s">
        <v>1800</v>
      </c>
      <c r="E157" s="11"/>
      <c r="F157" s="11"/>
      <c r="G157" s="12"/>
      <c r="H157" s="11"/>
      <c r="I157" s="22"/>
      <c r="J157" s="11"/>
      <c r="K157" s="22"/>
      <c r="L157" s="22"/>
      <c r="M157" s="22"/>
      <c r="N157" s="11"/>
      <c r="O157" s="11" t="s">
        <v>916</v>
      </c>
      <c r="P157" s="11"/>
      <c r="Q157" s="11" t="s">
        <v>1094</v>
      </c>
      <c r="R157" s="11"/>
      <c r="S157" s="11"/>
      <c r="T157" s="11"/>
      <c r="U157" s="11"/>
      <c r="V157" s="11"/>
    </row>
    <row r="158" spans="1:22" ht="409.5" customHeight="1" x14ac:dyDescent="0.25">
      <c r="A158" s="19" t="s">
        <v>146</v>
      </c>
      <c r="B158" s="21" t="str">
        <f t="shared" si="0"/>
        <v>Valencia - Summary</v>
      </c>
      <c r="C158" s="12" t="s">
        <v>1801</v>
      </c>
      <c r="D158" s="11" t="s">
        <v>1802</v>
      </c>
      <c r="E158" s="11"/>
      <c r="F158" s="11"/>
      <c r="G158" s="12"/>
      <c r="H158" s="11"/>
      <c r="I158" s="22"/>
      <c r="J158" s="11"/>
      <c r="K158" s="22"/>
      <c r="L158" s="22"/>
      <c r="M158" s="22"/>
      <c r="N158" s="11"/>
      <c r="O158" s="11" t="s">
        <v>917</v>
      </c>
      <c r="P158" s="11"/>
      <c r="Q158" s="11" t="s">
        <v>1094</v>
      </c>
      <c r="R158" s="11"/>
      <c r="S158" s="11"/>
      <c r="T158" s="11"/>
      <c r="U158" s="11"/>
      <c r="V158" s="11"/>
    </row>
    <row r="159" spans="1:22" ht="409.5" customHeight="1" x14ac:dyDescent="0.25">
      <c r="A159" s="19" t="s">
        <v>146</v>
      </c>
      <c r="B159" s="21" t="str">
        <f t="shared" si="0"/>
        <v>Vic - Summary</v>
      </c>
      <c r="C159" s="12" t="s">
        <v>1811</v>
      </c>
      <c r="D159" s="11" t="s">
        <v>1803</v>
      </c>
      <c r="E159" s="11"/>
      <c r="F159" s="11"/>
      <c r="G159" s="12"/>
      <c r="H159" s="11"/>
      <c r="I159" s="22"/>
      <c r="J159" s="11"/>
      <c r="K159" s="22"/>
      <c r="L159" s="22"/>
      <c r="M159" s="22"/>
      <c r="N159" s="11"/>
      <c r="O159" s="11" t="s">
        <v>814</v>
      </c>
      <c r="P159" s="11"/>
      <c r="Q159" s="11" t="s">
        <v>1094</v>
      </c>
      <c r="R159" s="11"/>
      <c r="S159" s="11"/>
      <c r="T159" s="11"/>
      <c r="U159" s="11"/>
      <c r="V159" s="11"/>
    </row>
    <row r="160" spans="1:22" ht="409.5" customHeight="1" x14ac:dyDescent="0.25">
      <c r="A160" s="19" t="s">
        <v>146</v>
      </c>
      <c r="B160" s="21" t="str">
        <f t="shared" si="0"/>
        <v>Belfast - Summary</v>
      </c>
      <c r="C160" s="12" t="s">
        <v>1812</v>
      </c>
      <c r="D160" s="11"/>
      <c r="E160" s="11"/>
      <c r="F160" s="11"/>
      <c r="G160" s="12"/>
      <c r="H160" s="11"/>
      <c r="I160" s="22"/>
      <c r="J160" s="11"/>
      <c r="K160" s="22"/>
      <c r="L160" s="22"/>
      <c r="M160" s="22"/>
      <c r="N160" s="11"/>
      <c r="O160" s="11"/>
      <c r="P160" s="11"/>
      <c r="Q160" s="11" t="s">
        <v>1094</v>
      </c>
      <c r="R160" s="11"/>
      <c r="S160" s="11"/>
      <c r="T160" s="11"/>
      <c r="U160" s="11"/>
      <c r="V160" s="11"/>
    </row>
    <row r="161" spans="1:22" ht="409.5" customHeight="1" x14ac:dyDescent="0.25">
      <c r="A161" s="19" t="s">
        <v>146</v>
      </c>
      <c r="B161" s="21" t="str">
        <f t="shared" si="0"/>
        <v>Lisbon - Summary</v>
      </c>
      <c r="C161" s="12" t="s">
        <v>1813</v>
      </c>
      <c r="D161" s="11"/>
      <c r="E161" s="11"/>
      <c r="F161" s="11"/>
      <c r="G161" s="12"/>
      <c r="H161" s="11"/>
      <c r="I161" s="22"/>
      <c r="J161" s="11"/>
      <c r="K161" s="22"/>
      <c r="L161" s="22"/>
      <c r="M161" s="22"/>
      <c r="N161" s="11"/>
      <c r="O161" s="11"/>
      <c r="P161" s="11"/>
      <c r="Q161" s="11" t="s">
        <v>1814</v>
      </c>
      <c r="R161" s="11"/>
      <c r="S161" s="11"/>
      <c r="T161" s="11"/>
      <c r="U161" s="11"/>
      <c r="V161" s="11"/>
    </row>
    <row r="162" spans="1:22" ht="409.5" customHeight="1" x14ac:dyDescent="0.25">
      <c r="A162" s="19" t="s">
        <v>146</v>
      </c>
      <c r="B162" s="21" t="str">
        <f t="shared" si="0"/>
        <v>Adelaide - Summary</v>
      </c>
      <c r="C162" s="12" t="s">
        <v>2008</v>
      </c>
      <c r="D162" s="11"/>
      <c r="E162" s="11"/>
      <c r="F162" s="11"/>
      <c r="G162" s="12"/>
      <c r="H162" s="11"/>
      <c r="I162" s="22"/>
      <c r="J162" s="11"/>
      <c r="K162" s="22"/>
      <c r="L162" s="22"/>
      <c r="M162" s="22"/>
      <c r="N162" s="11"/>
      <c r="O162" s="11"/>
      <c r="P162" s="11"/>
      <c r="Q162" s="11" t="s">
        <v>1094</v>
      </c>
      <c r="R162" s="11"/>
      <c r="S162" s="11"/>
      <c r="T162" s="11"/>
      <c r="U162" s="11"/>
      <c r="V162" s="11"/>
    </row>
    <row r="163" spans="1:22" ht="409.5" customHeight="1" x14ac:dyDescent="0.25">
      <c r="A163" s="19" t="s">
        <v>146</v>
      </c>
      <c r="B163" s="21" t="str">
        <f t="shared" si="0"/>
        <v>Melbourne - Summary</v>
      </c>
      <c r="C163" s="12" t="s">
        <v>1804</v>
      </c>
      <c r="D163" s="11"/>
      <c r="E163" s="11"/>
      <c r="F163" s="11"/>
      <c r="G163" s="12"/>
      <c r="H163" s="11"/>
      <c r="I163" s="22"/>
      <c r="J163" s="11"/>
      <c r="K163" s="22"/>
      <c r="L163" s="22"/>
      <c r="M163" s="22"/>
      <c r="N163" s="11"/>
      <c r="O163" s="11"/>
      <c r="P163" s="11"/>
      <c r="Q163" s="11" t="s">
        <v>1094</v>
      </c>
      <c r="R163" s="11"/>
      <c r="S163" s="11"/>
      <c r="T163" s="11"/>
      <c r="U163" s="11"/>
      <c r="V163" s="11"/>
    </row>
    <row r="164" spans="1:22" ht="409.5" customHeight="1" x14ac:dyDescent="0.25">
      <c r="A164" s="19" t="s">
        <v>146</v>
      </c>
      <c r="B164" s="21" t="str">
        <f t="shared" si="0"/>
        <v>Sydney - Summary</v>
      </c>
      <c r="C164" s="12" t="s">
        <v>1805</v>
      </c>
      <c r="D164" s="11"/>
      <c r="E164" s="11"/>
      <c r="F164" s="11"/>
      <c r="G164" s="12"/>
      <c r="H164" s="11"/>
      <c r="I164" s="22"/>
      <c r="J164" s="11"/>
      <c r="K164" s="22"/>
      <c r="L164" s="22"/>
      <c r="M164" s="22"/>
      <c r="N164" s="11"/>
      <c r="O164" s="11"/>
      <c r="P164" s="11"/>
      <c r="Q164" s="11" t="s">
        <v>1094</v>
      </c>
      <c r="R164" s="11"/>
      <c r="S164" s="11"/>
      <c r="T164" s="11"/>
      <c r="U164" s="11"/>
      <c r="V164" s="11"/>
    </row>
    <row r="165" spans="1:22" ht="345" x14ac:dyDescent="0.25">
      <c r="A165" s="19" t="s">
        <v>146</v>
      </c>
      <c r="B165" s="21" t="str">
        <f t="shared" si="0"/>
        <v>Auckland - Summary</v>
      </c>
      <c r="C165" s="15" t="s">
        <v>1815</v>
      </c>
      <c r="E165" s="11"/>
      <c r="F165" s="11"/>
      <c r="G165" s="15"/>
      <c r="H165" s="11"/>
      <c r="I165" s="22"/>
      <c r="J165" s="11"/>
      <c r="K165" s="22"/>
      <c r="L165" s="22"/>
      <c r="M165" s="22" t="s">
        <v>1816</v>
      </c>
      <c r="N165" s="11"/>
      <c r="O165" s="11"/>
      <c r="P165" s="11"/>
      <c r="Q165" s="11" t="s">
        <v>1094</v>
      </c>
      <c r="R165" s="11"/>
      <c r="S165" s="11"/>
      <c r="T165" s="11"/>
      <c r="U165" s="11"/>
      <c r="V165" s="11"/>
    </row>
    <row r="166" spans="1:22" s="2" customFormat="1" x14ac:dyDescent="0.25">
      <c r="A166" s="28" t="s">
        <v>146</v>
      </c>
      <c r="B166" s="19" t="s">
        <v>932</v>
      </c>
      <c r="D166" s="2" t="s">
        <v>1117</v>
      </c>
      <c r="E166" s="2" t="s">
        <v>1660</v>
      </c>
      <c r="F166" s="2" t="s">
        <v>1661</v>
      </c>
      <c r="G166" s="2" t="s">
        <v>1392</v>
      </c>
      <c r="H166" s="3" t="s">
        <v>976</v>
      </c>
      <c r="I166" s="2" t="s">
        <v>1247</v>
      </c>
      <c r="J166" s="2" t="s">
        <v>1864</v>
      </c>
      <c r="K166" s="2" t="s">
        <v>1897</v>
      </c>
      <c r="N166" s="2" t="s">
        <v>877</v>
      </c>
      <c r="O166" s="2" t="s">
        <v>1117</v>
      </c>
      <c r="Q166" s="2" t="s">
        <v>1548</v>
      </c>
      <c r="R166" s="2" t="s">
        <v>878</v>
      </c>
      <c r="S166" s="2" t="s">
        <v>1752</v>
      </c>
      <c r="T166" s="2" t="s">
        <v>1296</v>
      </c>
    </row>
    <row r="167" spans="1:22" s="2" customFormat="1" ht="30" x14ac:dyDescent="0.25">
      <c r="A167" s="28" t="s">
        <v>146</v>
      </c>
      <c r="B167" s="19" t="s">
        <v>1657</v>
      </c>
      <c r="E167" s="3" t="s">
        <v>1658</v>
      </c>
      <c r="F167" s="3" t="s">
        <v>1659</v>
      </c>
      <c r="H167" s="3"/>
    </row>
    <row r="168" spans="1:22" x14ac:dyDescent="0.25">
      <c r="A168" s="19" t="s">
        <v>146</v>
      </c>
      <c r="B168" s="19" t="s">
        <v>918</v>
      </c>
      <c r="C168" s="3" t="s">
        <v>922</v>
      </c>
      <c r="D168" s="3" t="s">
        <v>1119</v>
      </c>
      <c r="E168" s="3" t="s">
        <v>931</v>
      </c>
      <c r="F168" s="3" t="s">
        <v>931</v>
      </c>
      <c r="G168" s="3" t="s">
        <v>929</v>
      </c>
      <c r="H168" s="3" t="s">
        <v>1668</v>
      </c>
      <c r="I168" s="3" t="s">
        <v>928</v>
      </c>
      <c r="J168" s="3" t="s">
        <v>927</v>
      </c>
      <c r="K168" s="3" t="s">
        <v>1463</v>
      </c>
      <c r="M168" s="3" t="s">
        <v>926</v>
      </c>
      <c r="N168" s="3" t="s">
        <v>1118</v>
      </c>
      <c r="O168" s="3" t="s">
        <v>1118</v>
      </c>
      <c r="P168" s="3" t="s">
        <v>925</v>
      </c>
      <c r="Q168" s="3" t="s">
        <v>925</v>
      </c>
      <c r="R168" s="3" t="s">
        <v>924</v>
      </c>
      <c r="S168" s="3" t="s">
        <v>923</v>
      </c>
      <c r="T168" s="3" t="s">
        <v>1312</v>
      </c>
    </row>
    <row r="169" spans="1:22" x14ac:dyDescent="0.25">
      <c r="A169" s="19" t="s">
        <v>146</v>
      </c>
      <c r="B169" s="19" t="s">
        <v>1632</v>
      </c>
      <c r="C169" s="3" t="s">
        <v>1634</v>
      </c>
      <c r="D169" s="3" t="s">
        <v>1634</v>
      </c>
      <c r="E169" s="3" t="s">
        <v>1647</v>
      </c>
      <c r="F169" s="3" t="s">
        <v>1648</v>
      </c>
      <c r="G169" s="3" t="s">
        <v>1869</v>
      </c>
      <c r="H169" s="3" t="s">
        <v>1649</v>
      </c>
      <c r="I169" s="3" t="s">
        <v>1634</v>
      </c>
      <c r="J169" s="3" t="s">
        <v>1652</v>
      </c>
      <c r="K169" s="3" t="s">
        <v>1650</v>
      </c>
      <c r="M169" s="3" t="s">
        <v>1651</v>
      </c>
      <c r="N169" s="3" t="s">
        <v>1653</v>
      </c>
      <c r="O169" s="3" t="s">
        <v>1653</v>
      </c>
      <c r="P169" s="3" t="s">
        <v>1653</v>
      </c>
      <c r="Q169" s="3" t="s">
        <v>1653</v>
      </c>
      <c r="R169" s="3" t="s">
        <v>1654</v>
      </c>
      <c r="S169" s="3" t="s">
        <v>1655</v>
      </c>
      <c r="T169" s="3" t="s">
        <v>1656</v>
      </c>
    </row>
    <row r="170" spans="1:22" x14ac:dyDescent="0.25">
      <c r="A170" s="19" t="s">
        <v>146</v>
      </c>
      <c r="B170" s="19" t="s">
        <v>919</v>
      </c>
      <c r="C170" s="3" t="s">
        <v>1107</v>
      </c>
      <c r="D170" s="3" t="s">
        <v>1108</v>
      </c>
      <c r="E170" s="3" t="s">
        <v>1729</v>
      </c>
      <c r="F170" s="3" t="s">
        <v>1728</v>
      </c>
      <c r="G170" s="3" t="s">
        <v>1109</v>
      </c>
      <c r="H170" s="3" t="s">
        <v>1531</v>
      </c>
      <c r="I170" s="3" t="s">
        <v>1110</v>
      </c>
      <c r="J170" s="3" t="s">
        <v>1111</v>
      </c>
      <c r="K170" s="3" t="s">
        <v>1471</v>
      </c>
      <c r="L170" s="3" t="s">
        <v>1112</v>
      </c>
      <c r="M170" s="3" t="s">
        <v>1112</v>
      </c>
      <c r="N170" s="3" t="s">
        <v>1113</v>
      </c>
      <c r="O170" s="3" t="s">
        <v>1113</v>
      </c>
      <c r="P170" s="3" t="s">
        <v>1114</v>
      </c>
      <c r="Q170" s="3" t="s">
        <v>1114</v>
      </c>
      <c r="R170" s="3" t="s">
        <v>1115</v>
      </c>
      <c r="S170" s="3" t="s">
        <v>1116</v>
      </c>
      <c r="T170" s="3" t="s">
        <v>1313</v>
      </c>
    </row>
  </sheetData>
  <conditionalFormatting sqref="B108:D110 L99:L100 N99:V100 L101:V170 L62:V98 G108:J110 B111:J170 K62:K170 B3:J107 K3:V61 B1:V2">
    <cfRule type="containsBlanks" dxfId="20" priority="44">
      <formula>LEN(TRIM(B1))=0</formula>
    </cfRule>
  </conditionalFormatting>
  <conditionalFormatting sqref="M99:M100">
    <cfRule type="containsBlanks" dxfId="19" priority="2">
      <formula>LEN(TRIM(M99))=0</formula>
    </cfRule>
  </conditionalFormatting>
  <conditionalFormatting sqref="B1:B170">
    <cfRule type="duplicateValues" dxfId="18" priority="74"/>
  </conditionalFormatting>
  <pageMargins left="0.7" right="0.7" top="0.75" bottom="0.75" header="0.3" footer="0.3"/>
  <pageSetup paperSize="9" orientation="portrait" horizontalDpi="1200" verticalDpi="1200" r:id="rId1"/>
  <headerFooter>
    <oddHeader>&amp;C&amp;"Calibri"&amp;12&amp;KEEDC00RMIT Classification: Trusted&amp;1#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CAA5C4-0A70-4221-8832-C196189F112B}">
  <dimension ref="A1:I27"/>
  <sheetViews>
    <sheetView workbookViewId="0">
      <pane xSplit="1" ySplit="1" topLeftCell="B17" activePane="bottomRight" state="frozen"/>
      <selection pane="topRight" activeCell="B1" sqref="B1"/>
      <selection pane="bottomLeft" activeCell="A2" sqref="A2"/>
      <selection pane="bottomRight" activeCell="C24" sqref="C24"/>
    </sheetView>
  </sheetViews>
  <sheetFormatPr defaultRowHeight="15" x14ac:dyDescent="0.25"/>
  <cols>
    <col min="1" max="1" width="23" style="2" customWidth="1"/>
    <col min="2" max="2" width="12.85546875" style="2" customWidth="1"/>
    <col min="3" max="3" width="47.7109375" style="3" customWidth="1"/>
    <col min="4" max="6" width="23.140625" style="18" customWidth="1"/>
    <col min="7" max="7" width="20.28515625" style="30" customWidth="1"/>
    <col min="8" max="8" width="45.5703125" style="2" customWidth="1"/>
    <col min="9" max="9" width="73.5703125" style="2" customWidth="1"/>
    <col min="10" max="16384" width="9.140625" style="2"/>
  </cols>
  <sheetData>
    <row r="1" spans="1:9" ht="15" customHeight="1" x14ac:dyDescent="0.25">
      <c r="A1" s="30" t="s">
        <v>815</v>
      </c>
      <c r="B1" s="30" t="s">
        <v>1819</v>
      </c>
      <c r="C1" s="18" t="s">
        <v>1162</v>
      </c>
      <c r="D1" s="18" t="s">
        <v>1164</v>
      </c>
      <c r="E1" s="18" t="s">
        <v>1629</v>
      </c>
      <c r="F1" s="18" t="s">
        <v>1165</v>
      </c>
      <c r="G1" s="18" t="s">
        <v>1630</v>
      </c>
      <c r="H1" s="18" t="s">
        <v>1627</v>
      </c>
      <c r="I1" s="30" t="s">
        <v>1628</v>
      </c>
    </row>
    <row r="2" spans="1:9" ht="409.5" customHeight="1" x14ac:dyDescent="0.25">
      <c r="A2" s="30" t="s">
        <v>1626</v>
      </c>
      <c r="B2" s="30"/>
      <c r="C2" s="18" t="s">
        <v>866</v>
      </c>
      <c r="D2" s="18" t="s">
        <v>1094</v>
      </c>
      <c r="E2" s="18" t="s">
        <v>1094</v>
      </c>
      <c r="F2" s="18" t="s">
        <v>1094</v>
      </c>
      <c r="G2" s="18" t="s">
        <v>1094</v>
      </c>
      <c r="H2" s="49" t="s">
        <v>1958</v>
      </c>
      <c r="I2" s="3" t="s">
        <v>1903</v>
      </c>
    </row>
    <row r="3" spans="1:9" ht="45" x14ac:dyDescent="0.25">
      <c r="A3" s="2" t="s">
        <v>186</v>
      </c>
      <c r="B3" s="2" t="s">
        <v>1820</v>
      </c>
      <c r="C3" s="3" t="s">
        <v>1612</v>
      </c>
      <c r="D3" s="20" t="s">
        <v>1904</v>
      </c>
      <c r="E3" s="20" t="s">
        <v>1666</v>
      </c>
      <c r="F3" s="20" t="s">
        <v>1613</v>
      </c>
      <c r="G3" s="20" t="s">
        <v>1666</v>
      </c>
      <c r="H3" s="49" t="s">
        <v>1971</v>
      </c>
      <c r="I3" s="2" t="s">
        <v>1645</v>
      </c>
    </row>
    <row r="4" spans="1:9" ht="45" x14ac:dyDescent="0.25">
      <c r="A4" s="2" t="s">
        <v>181</v>
      </c>
      <c r="B4" s="2" t="s">
        <v>1821</v>
      </c>
      <c r="C4" s="3" t="s">
        <v>876</v>
      </c>
      <c r="D4" s="20" t="s">
        <v>1318</v>
      </c>
      <c r="E4" s="20" t="s">
        <v>1299</v>
      </c>
      <c r="F4" s="31" t="s">
        <v>1177</v>
      </c>
      <c r="G4" s="20" t="s">
        <v>1179</v>
      </c>
      <c r="H4" s="49" t="s">
        <v>1959</v>
      </c>
      <c r="I4" s="2" t="s">
        <v>1645</v>
      </c>
    </row>
    <row r="5" spans="1:9" ht="30" x14ac:dyDescent="0.25">
      <c r="A5" s="2" t="s">
        <v>187</v>
      </c>
      <c r="B5" s="2" t="s">
        <v>1822</v>
      </c>
      <c r="C5" s="3" t="s">
        <v>1104</v>
      </c>
      <c r="D5" s="20" t="s">
        <v>1301</v>
      </c>
      <c r="E5" s="20" t="s">
        <v>1180</v>
      </c>
      <c r="F5" s="20" t="s">
        <v>1302</v>
      </c>
      <c r="G5" s="20" t="s">
        <v>1180</v>
      </c>
      <c r="H5" s="49" t="s">
        <v>1983</v>
      </c>
      <c r="I5" s="2" t="s">
        <v>1645</v>
      </c>
    </row>
    <row r="6" spans="1:9" ht="45" x14ac:dyDescent="0.25">
      <c r="A6" s="2" t="s">
        <v>188</v>
      </c>
      <c r="B6" s="2" t="s">
        <v>1822</v>
      </c>
      <c r="C6" s="3" t="s">
        <v>1874</v>
      </c>
      <c r="D6" s="20" t="s">
        <v>1871</v>
      </c>
      <c r="E6" s="52" t="s">
        <v>1870</v>
      </c>
      <c r="F6" s="20" t="s">
        <v>1872</v>
      </c>
      <c r="G6" s="52" t="s">
        <v>1870</v>
      </c>
      <c r="H6" s="49" t="s">
        <v>1968</v>
      </c>
      <c r="I6" s="2" t="s">
        <v>1645</v>
      </c>
    </row>
    <row r="7" spans="1:9" ht="90.75" customHeight="1" x14ac:dyDescent="0.25">
      <c r="A7" s="2" t="s">
        <v>189</v>
      </c>
      <c r="B7" s="2" t="s">
        <v>1822</v>
      </c>
      <c r="C7" s="3" t="s">
        <v>1873</v>
      </c>
      <c r="D7" s="20" t="s">
        <v>1614</v>
      </c>
      <c r="E7" s="20" t="s">
        <v>1586</v>
      </c>
      <c r="F7" s="20" t="s">
        <v>1561</v>
      </c>
      <c r="G7" s="20" t="s">
        <v>1609</v>
      </c>
      <c r="H7" s="49" t="s">
        <v>1966</v>
      </c>
      <c r="I7" s="3" t="s">
        <v>1631</v>
      </c>
    </row>
    <row r="8" spans="1:9" ht="75" x14ac:dyDescent="0.25">
      <c r="A8" s="2" t="s">
        <v>190</v>
      </c>
      <c r="B8" s="2" t="s">
        <v>1823</v>
      </c>
      <c r="C8" s="3" t="s">
        <v>867</v>
      </c>
      <c r="D8" s="20" t="s">
        <v>1166</v>
      </c>
      <c r="E8" s="20" t="s">
        <v>1615</v>
      </c>
      <c r="F8" s="20" t="s">
        <v>1553</v>
      </c>
      <c r="G8" s="20" t="s">
        <v>1616</v>
      </c>
      <c r="H8" s="49" t="s">
        <v>1967</v>
      </c>
      <c r="I8" s="2" t="s">
        <v>1645</v>
      </c>
    </row>
    <row r="9" spans="1:9" ht="60" x14ac:dyDescent="0.25">
      <c r="A9" s="2" t="s">
        <v>191</v>
      </c>
      <c r="B9" s="2" t="s">
        <v>1824</v>
      </c>
      <c r="C9" s="3" t="s">
        <v>1576</v>
      </c>
      <c r="D9" s="20" t="s">
        <v>1167</v>
      </c>
      <c r="E9" s="20" t="s">
        <v>1577</v>
      </c>
      <c r="F9" s="20" t="s">
        <v>1168</v>
      </c>
      <c r="G9" s="20" t="s">
        <v>1577</v>
      </c>
      <c r="H9" s="49" t="s">
        <v>1973</v>
      </c>
      <c r="I9" s="3" t="s">
        <v>1646</v>
      </c>
    </row>
    <row r="10" spans="1:9" ht="30" x14ac:dyDescent="0.25">
      <c r="A10" s="2" t="s">
        <v>192</v>
      </c>
      <c r="B10" s="2" t="s">
        <v>1825</v>
      </c>
      <c r="C10" s="3" t="s">
        <v>875</v>
      </c>
      <c r="D10" s="20" t="s">
        <v>1878</v>
      </c>
      <c r="E10" s="20" t="s">
        <v>1877</v>
      </c>
      <c r="F10" s="20" t="s">
        <v>1878</v>
      </c>
      <c r="G10" s="20" t="s">
        <v>1877</v>
      </c>
      <c r="H10" s="49" t="s">
        <v>1978</v>
      </c>
      <c r="I10" s="2" t="s">
        <v>1645</v>
      </c>
    </row>
    <row r="11" spans="1:9" ht="30" x14ac:dyDescent="0.25">
      <c r="A11" s="2" t="s">
        <v>180</v>
      </c>
      <c r="B11" s="2" t="s">
        <v>1826</v>
      </c>
      <c r="C11" s="3" t="s">
        <v>865</v>
      </c>
      <c r="D11" s="20" t="s">
        <v>1316</v>
      </c>
      <c r="E11" s="20" t="s">
        <v>1181</v>
      </c>
      <c r="F11" s="20" t="s">
        <v>1317</v>
      </c>
      <c r="G11" s="20" t="s">
        <v>1181</v>
      </c>
      <c r="H11" s="49" t="s">
        <v>1982</v>
      </c>
      <c r="I11" s="2" t="s">
        <v>1645</v>
      </c>
    </row>
    <row r="12" spans="1:9" ht="30" x14ac:dyDescent="0.25">
      <c r="A12" s="2" t="s">
        <v>193</v>
      </c>
      <c r="B12" s="2" t="s">
        <v>1827</v>
      </c>
      <c r="C12" s="3" t="s">
        <v>1314</v>
      </c>
      <c r="D12" s="31" t="s">
        <v>1182</v>
      </c>
      <c r="E12" s="20" t="s">
        <v>1303</v>
      </c>
      <c r="F12" s="31" t="s">
        <v>1183</v>
      </c>
      <c r="G12" s="20" t="s">
        <v>1303</v>
      </c>
      <c r="H12" s="49" t="s">
        <v>1974</v>
      </c>
      <c r="I12" s="2" t="s">
        <v>1645</v>
      </c>
    </row>
    <row r="13" spans="1:9" ht="30" x14ac:dyDescent="0.25">
      <c r="A13" s="2" t="s">
        <v>194</v>
      </c>
      <c r="B13" s="2" t="s">
        <v>1828</v>
      </c>
      <c r="C13" s="3" t="s">
        <v>869</v>
      </c>
      <c r="D13" s="20" t="s">
        <v>1879</v>
      </c>
      <c r="E13" s="20" t="s">
        <v>1094</v>
      </c>
      <c r="F13" s="20" t="s">
        <v>1879</v>
      </c>
      <c r="G13" s="20" t="s">
        <v>1094</v>
      </c>
      <c r="H13" s="49" t="s">
        <v>1975</v>
      </c>
      <c r="I13" s="2" t="s">
        <v>1645</v>
      </c>
    </row>
    <row r="14" spans="1:9" ht="45" x14ac:dyDescent="0.25">
      <c r="A14" s="2" t="s">
        <v>195</v>
      </c>
      <c r="B14" s="2" t="s">
        <v>1829</v>
      </c>
      <c r="C14" s="3" t="s">
        <v>872</v>
      </c>
      <c r="D14" s="20" t="s">
        <v>1298</v>
      </c>
      <c r="E14" s="20" t="s">
        <v>1664</v>
      </c>
      <c r="F14" s="20" t="s">
        <v>1297</v>
      </c>
      <c r="G14" s="20" t="s">
        <v>1665</v>
      </c>
      <c r="H14" s="49" t="s">
        <v>1976</v>
      </c>
      <c r="I14" s="2" t="s">
        <v>1645</v>
      </c>
    </row>
    <row r="15" spans="1:9" ht="30" x14ac:dyDescent="0.25">
      <c r="A15" s="2" t="s">
        <v>196</v>
      </c>
      <c r="B15" s="2" t="s">
        <v>1830</v>
      </c>
      <c r="C15" s="3" t="s">
        <v>871</v>
      </c>
      <c r="D15" s="20" t="s">
        <v>1879</v>
      </c>
      <c r="E15" s="20" t="s">
        <v>1094</v>
      </c>
      <c r="F15" s="20" t="s">
        <v>1879</v>
      </c>
      <c r="G15" s="20" t="s">
        <v>1094</v>
      </c>
      <c r="H15" s="49" t="s">
        <v>1979</v>
      </c>
      <c r="I15" s="2" t="s">
        <v>1645</v>
      </c>
    </row>
    <row r="16" spans="1:9" ht="30" x14ac:dyDescent="0.25">
      <c r="A16" s="2" t="s">
        <v>197</v>
      </c>
      <c r="B16" s="2" t="s">
        <v>1831</v>
      </c>
      <c r="C16" s="3" t="s">
        <v>1681</v>
      </c>
      <c r="D16" s="31" t="s">
        <v>1536</v>
      </c>
      <c r="E16" s="20" t="s">
        <v>1535</v>
      </c>
      <c r="F16" s="31" t="s">
        <v>1537</v>
      </c>
      <c r="G16" s="20" t="s">
        <v>1534</v>
      </c>
      <c r="H16" s="49" t="s">
        <v>1969</v>
      </c>
      <c r="I16" s="2" t="s">
        <v>1645</v>
      </c>
    </row>
    <row r="17" spans="1:9" ht="30" x14ac:dyDescent="0.25">
      <c r="A17" s="2" t="s">
        <v>198</v>
      </c>
      <c r="B17" s="2" t="s">
        <v>1832</v>
      </c>
      <c r="C17" s="3" t="s">
        <v>870</v>
      </c>
      <c r="D17" s="20" t="s">
        <v>1879</v>
      </c>
      <c r="E17" s="20"/>
      <c r="F17" s="20" t="s">
        <v>1879</v>
      </c>
      <c r="G17" s="20" t="s">
        <v>1094</v>
      </c>
      <c r="H17" s="49" t="s">
        <v>1977</v>
      </c>
      <c r="I17" s="2" t="s">
        <v>1645</v>
      </c>
    </row>
    <row r="18" spans="1:9" ht="30" x14ac:dyDescent="0.25">
      <c r="A18" s="2" t="s">
        <v>199</v>
      </c>
      <c r="B18" s="2" t="s">
        <v>1833</v>
      </c>
      <c r="C18" s="3" t="s">
        <v>873</v>
      </c>
      <c r="D18" s="31" t="s">
        <v>1533</v>
      </c>
      <c r="E18" s="31" t="s">
        <v>1663</v>
      </c>
      <c r="F18" s="31" t="s">
        <v>1532</v>
      </c>
      <c r="G18" s="31" t="s">
        <v>1662</v>
      </c>
      <c r="H18" s="49" t="s">
        <v>1960</v>
      </c>
      <c r="I18" s="2" t="s">
        <v>1645</v>
      </c>
    </row>
    <row r="19" spans="1:9" ht="90" x14ac:dyDescent="0.25">
      <c r="A19" s="2" t="s">
        <v>200</v>
      </c>
      <c r="B19" s="2" t="s">
        <v>1834</v>
      </c>
      <c r="C19" s="3" t="s">
        <v>1106</v>
      </c>
      <c r="D19" s="20" t="s">
        <v>1169</v>
      </c>
      <c r="E19" s="20" t="s">
        <v>1170</v>
      </c>
      <c r="F19" s="20" t="s">
        <v>1171</v>
      </c>
      <c r="G19" s="20" t="s">
        <v>1170</v>
      </c>
      <c r="H19" s="49" t="s">
        <v>1981</v>
      </c>
      <c r="I19" s="2" t="s">
        <v>1645</v>
      </c>
    </row>
    <row r="20" spans="1:9" ht="30" x14ac:dyDescent="0.25">
      <c r="A20" s="2" t="s">
        <v>201</v>
      </c>
      <c r="B20" s="2" t="s">
        <v>1834</v>
      </c>
      <c r="C20" s="3" t="s">
        <v>1105</v>
      </c>
      <c r="D20" s="20" t="s">
        <v>1880</v>
      </c>
      <c r="E20" s="20" t="s">
        <v>1178</v>
      </c>
      <c r="F20" s="20" t="s">
        <v>1880</v>
      </c>
      <c r="G20" s="20" t="s">
        <v>1178</v>
      </c>
      <c r="H20" s="49" t="s">
        <v>1964</v>
      </c>
      <c r="I20" s="2" t="s">
        <v>1645</v>
      </c>
    </row>
    <row r="21" spans="1:9" ht="45" x14ac:dyDescent="0.25">
      <c r="A21" s="2" t="s">
        <v>202</v>
      </c>
      <c r="B21" s="2" t="s">
        <v>1834</v>
      </c>
      <c r="C21" s="3" t="s">
        <v>1106</v>
      </c>
      <c r="D21" s="20" t="s">
        <v>1559</v>
      </c>
      <c r="E21" s="20" t="s">
        <v>1558</v>
      </c>
      <c r="F21" s="20" t="s">
        <v>1560</v>
      </c>
      <c r="G21" s="20" t="s">
        <v>1558</v>
      </c>
      <c r="H21" s="49" t="s">
        <v>1963</v>
      </c>
      <c r="I21" s="2" t="s">
        <v>1645</v>
      </c>
    </row>
    <row r="22" spans="1:9" ht="45" x14ac:dyDescent="0.25">
      <c r="A22" s="2" t="s">
        <v>203</v>
      </c>
      <c r="B22" s="2" t="s">
        <v>1835</v>
      </c>
      <c r="C22" s="3" t="s">
        <v>874</v>
      </c>
      <c r="D22" s="20" t="s">
        <v>1172</v>
      </c>
      <c r="E22" s="20" t="s">
        <v>1173</v>
      </c>
      <c r="F22" s="20" t="s">
        <v>1174</v>
      </c>
      <c r="G22" s="20" t="s">
        <v>1173</v>
      </c>
      <c r="H22" s="49" t="s">
        <v>1980</v>
      </c>
      <c r="I22" s="3" t="s">
        <v>1882</v>
      </c>
    </row>
    <row r="23" spans="1:9" ht="30" x14ac:dyDescent="0.25">
      <c r="A23" s="2" t="s">
        <v>204</v>
      </c>
      <c r="B23" s="2" t="s">
        <v>1836</v>
      </c>
      <c r="C23" s="3" t="s">
        <v>879</v>
      </c>
      <c r="D23" s="31" t="s">
        <v>1549</v>
      </c>
      <c r="E23" s="20" t="s">
        <v>1550</v>
      </c>
      <c r="F23" s="31" t="s">
        <v>1551</v>
      </c>
      <c r="G23" s="20" t="s">
        <v>1550</v>
      </c>
      <c r="H23" s="49" t="s">
        <v>1972</v>
      </c>
      <c r="I23" s="2" t="s">
        <v>1645</v>
      </c>
    </row>
    <row r="24" spans="1:9" ht="30" x14ac:dyDescent="0.25">
      <c r="A24" s="2" t="s">
        <v>205</v>
      </c>
      <c r="B24" s="2" t="s">
        <v>1837</v>
      </c>
      <c r="C24" s="3" t="s">
        <v>1986</v>
      </c>
      <c r="D24" s="20"/>
      <c r="E24" s="20"/>
      <c r="F24" s="20"/>
      <c r="G24" s="32"/>
      <c r="H24" s="49" t="s">
        <v>1961</v>
      </c>
      <c r="I24" s="2" t="s">
        <v>1645</v>
      </c>
    </row>
    <row r="25" spans="1:9" ht="30" x14ac:dyDescent="0.25">
      <c r="A25" s="2" t="s">
        <v>178</v>
      </c>
      <c r="B25" s="2" t="s">
        <v>1837</v>
      </c>
      <c r="C25" s="3" t="s">
        <v>1987</v>
      </c>
      <c r="D25" s="20" t="s">
        <v>1175</v>
      </c>
      <c r="E25" s="20" t="s">
        <v>1181</v>
      </c>
      <c r="F25" s="20" t="s">
        <v>1176</v>
      </c>
      <c r="G25" s="20" t="s">
        <v>1300</v>
      </c>
      <c r="H25" s="49" t="s">
        <v>1970</v>
      </c>
      <c r="I25" s="2" t="s">
        <v>1645</v>
      </c>
    </row>
    <row r="26" spans="1:9" ht="30" x14ac:dyDescent="0.25">
      <c r="A26" s="2" t="s">
        <v>206</v>
      </c>
      <c r="B26" s="2" t="s">
        <v>1837</v>
      </c>
      <c r="C26" s="3" t="s">
        <v>1986</v>
      </c>
      <c r="D26" s="20" t="s">
        <v>1554</v>
      </c>
      <c r="E26" s="20" t="s">
        <v>1538</v>
      </c>
      <c r="F26" s="20" t="s">
        <v>1555</v>
      </c>
      <c r="G26" s="20" t="s">
        <v>1538</v>
      </c>
      <c r="H26" s="49" t="s">
        <v>1965</v>
      </c>
      <c r="I26" s="2" t="s">
        <v>1645</v>
      </c>
    </row>
    <row r="27" spans="1:9" ht="30" x14ac:dyDescent="0.25">
      <c r="A27" s="2" t="s">
        <v>207</v>
      </c>
      <c r="B27" s="2" t="s">
        <v>1838</v>
      </c>
      <c r="C27" s="3" t="s">
        <v>868</v>
      </c>
      <c r="D27" s="20" t="s">
        <v>1556</v>
      </c>
      <c r="E27" s="20" t="s">
        <v>1552</v>
      </c>
      <c r="F27" s="20" t="s">
        <v>1556</v>
      </c>
      <c r="G27" s="20" t="s">
        <v>1552</v>
      </c>
      <c r="H27" s="49" t="s">
        <v>1962</v>
      </c>
      <c r="I27" s="2" t="s">
        <v>1645</v>
      </c>
    </row>
  </sheetData>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2"/>
  <sheetViews>
    <sheetView topLeftCell="B1" workbookViewId="0">
      <selection activeCell="E40" sqref="E40"/>
    </sheetView>
  </sheetViews>
  <sheetFormatPr defaultRowHeight="15" x14ac:dyDescent="0.25"/>
  <cols>
    <col min="1" max="1" width="27.28515625" customWidth="1"/>
    <col min="2" max="2" width="13.5703125" customWidth="1"/>
    <col min="3" max="3" width="20.42578125" customWidth="1"/>
    <col min="5" max="5" width="67" customWidth="1"/>
    <col min="6" max="6" width="78.7109375" customWidth="1"/>
  </cols>
  <sheetData>
    <row r="1" spans="1:7" x14ac:dyDescent="0.25">
      <c r="A1" s="4" t="s">
        <v>136</v>
      </c>
      <c r="B1" s="4" t="s">
        <v>169</v>
      </c>
      <c r="C1" s="4" t="s">
        <v>137</v>
      </c>
      <c r="D1" s="4" t="s">
        <v>138</v>
      </c>
      <c r="E1" s="4" t="s">
        <v>139</v>
      </c>
      <c r="F1" s="4" t="s">
        <v>144</v>
      </c>
      <c r="G1" s="4"/>
    </row>
    <row r="2" spans="1:7" x14ac:dyDescent="0.25">
      <c r="A2" t="s">
        <v>338</v>
      </c>
      <c r="B2" t="s">
        <v>170</v>
      </c>
      <c r="C2" t="s">
        <v>20</v>
      </c>
      <c r="E2" t="s">
        <v>575</v>
      </c>
      <c r="F2" s="50" t="s">
        <v>1727</v>
      </c>
    </row>
    <row r="3" spans="1:7" x14ac:dyDescent="0.25">
      <c r="A3" t="s">
        <v>338</v>
      </c>
      <c r="B3" t="s">
        <v>170</v>
      </c>
      <c r="C3" t="s">
        <v>20</v>
      </c>
      <c r="D3" t="s">
        <v>27</v>
      </c>
      <c r="E3" t="s">
        <v>141</v>
      </c>
      <c r="F3" s="50" t="s">
        <v>1727</v>
      </c>
    </row>
    <row r="4" spans="1:7" x14ac:dyDescent="0.25">
      <c r="A4" t="s">
        <v>338</v>
      </c>
      <c r="B4" t="s">
        <v>170</v>
      </c>
      <c r="C4" t="s">
        <v>20</v>
      </c>
      <c r="D4" t="s">
        <v>25</v>
      </c>
      <c r="E4" t="s">
        <v>142</v>
      </c>
      <c r="F4" s="50" t="s">
        <v>1727</v>
      </c>
    </row>
    <row r="5" spans="1:7" x14ac:dyDescent="0.25">
      <c r="A5" t="s">
        <v>338</v>
      </c>
      <c r="B5" t="s">
        <v>170</v>
      </c>
      <c r="C5" t="s">
        <v>20</v>
      </c>
      <c r="D5" t="s">
        <v>140</v>
      </c>
      <c r="E5" t="s">
        <v>143</v>
      </c>
      <c r="F5" s="50" t="s">
        <v>1727</v>
      </c>
    </row>
    <row r="6" spans="1:7" x14ac:dyDescent="0.25">
      <c r="A6" t="s">
        <v>325</v>
      </c>
      <c r="B6" t="s">
        <v>171</v>
      </c>
      <c r="C6" t="s">
        <v>405</v>
      </c>
      <c r="E6" t="s">
        <v>1088</v>
      </c>
      <c r="F6" s="50" t="s">
        <v>1726</v>
      </c>
    </row>
    <row r="7" spans="1:7" x14ac:dyDescent="0.25">
      <c r="A7" t="s">
        <v>325</v>
      </c>
      <c r="B7" t="s">
        <v>171</v>
      </c>
      <c r="C7" t="s">
        <v>405</v>
      </c>
      <c r="D7" t="s">
        <v>27</v>
      </c>
      <c r="E7" t="s">
        <v>1088</v>
      </c>
      <c r="F7" s="50" t="s">
        <v>1726</v>
      </c>
    </row>
    <row r="8" spans="1:7" x14ac:dyDescent="0.25">
      <c r="A8" t="s">
        <v>325</v>
      </c>
      <c r="B8" t="s">
        <v>171</v>
      </c>
      <c r="C8" t="s">
        <v>405</v>
      </c>
      <c r="D8" t="s">
        <v>25</v>
      </c>
      <c r="E8" t="s">
        <v>1088</v>
      </c>
      <c r="F8" s="50" t="s">
        <v>1726</v>
      </c>
    </row>
    <row r="9" spans="1:7" x14ac:dyDescent="0.25">
      <c r="A9" t="s">
        <v>325</v>
      </c>
      <c r="B9" t="s">
        <v>171</v>
      </c>
      <c r="C9" t="s">
        <v>405</v>
      </c>
      <c r="D9" t="s">
        <v>140</v>
      </c>
      <c r="E9" t="s">
        <v>1088</v>
      </c>
      <c r="F9" s="50" t="s">
        <v>1726</v>
      </c>
    </row>
    <row r="10" spans="1:7" x14ac:dyDescent="0.25">
      <c r="A10" t="s">
        <v>930</v>
      </c>
      <c r="B10" t="s">
        <v>171</v>
      </c>
      <c r="C10" t="s">
        <v>1083</v>
      </c>
      <c r="E10" t="s">
        <v>1082</v>
      </c>
      <c r="F10" t="s">
        <v>1084</v>
      </c>
    </row>
    <row r="11" spans="1:7" x14ac:dyDescent="0.25">
      <c r="A11" t="s">
        <v>930</v>
      </c>
      <c r="B11" t="s">
        <v>171</v>
      </c>
      <c r="C11" t="s">
        <v>1083</v>
      </c>
      <c r="D11" t="s">
        <v>27</v>
      </c>
      <c r="E11" t="s">
        <v>1082</v>
      </c>
      <c r="F11" t="s">
        <v>1084</v>
      </c>
    </row>
    <row r="12" spans="1:7" x14ac:dyDescent="0.25">
      <c r="A12" t="s">
        <v>930</v>
      </c>
      <c r="B12" t="s">
        <v>171</v>
      </c>
      <c r="C12" t="s">
        <v>1083</v>
      </c>
      <c r="D12" t="s">
        <v>25</v>
      </c>
      <c r="E12" t="s">
        <v>1082</v>
      </c>
      <c r="F12" t="s">
        <v>1084</v>
      </c>
    </row>
    <row r="13" spans="1:7" x14ac:dyDescent="0.25">
      <c r="A13" t="s">
        <v>930</v>
      </c>
      <c r="B13" t="s">
        <v>171</v>
      </c>
      <c r="C13" t="s">
        <v>1083</v>
      </c>
      <c r="D13" t="s">
        <v>140</v>
      </c>
      <c r="E13" t="s">
        <v>1082</v>
      </c>
      <c r="F13" t="s">
        <v>1084</v>
      </c>
    </row>
    <row r="14" spans="1:7" x14ac:dyDescent="0.25">
      <c r="A14" t="s">
        <v>168</v>
      </c>
      <c r="B14" t="s">
        <v>171</v>
      </c>
      <c r="C14" t="s">
        <v>1730</v>
      </c>
      <c r="E14" t="s">
        <v>1732</v>
      </c>
      <c r="F14" t="s">
        <v>1731</v>
      </c>
    </row>
    <row r="15" spans="1:7" x14ac:dyDescent="0.25">
      <c r="A15" t="s">
        <v>168</v>
      </c>
      <c r="B15" t="s">
        <v>171</v>
      </c>
      <c r="C15" t="s">
        <v>1730</v>
      </c>
      <c r="D15" t="s">
        <v>27</v>
      </c>
      <c r="E15" t="s">
        <v>1733</v>
      </c>
      <c r="F15" t="s">
        <v>1731</v>
      </c>
    </row>
    <row r="16" spans="1:7" x14ac:dyDescent="0.25">
      <c r="A16" t="s">
        <v>168</v>
      </c>
      <c r="B16" t="s">
        <v>171</v>
      </c>
      <c r="C16" t="s">
        <v>1730</v>
      </c>
      <c r="D16" t="s">
        <v>25</v>
      </c>
      <c r="E16" t="s">
        <v>1734</v>
      </c>
      <c r="F16" t="s">
        <v>1731</v>
      </c>
    </row>
    <row r="17" spans="1:6" x14ac:dyDescent="0.25">
      <c r="A17" t="s">
        <v>168</v>
      </c>
      <c r="B17" t="s">
        <v>171</v>
      </c>
      <c r="C17" t="s">
        <v>1730</v>
      </c>
      <c r="D17" t="s">
        <v>140</v>
      </c>
      <c r="E17" t="s">
        <v>1735</v>
      </c>
      <c r="F17" t="s">
        <v>1731</v>
      </c>
    </row>
    <row r="18" spans="1:6" x14ac:dyDescent="0.25">
      <c r="A18" t="s">
        <v>219</v>
      </c>
      <c r="B18" t="s">
        <v>171</v>
      </c>
      <c r="C18" t="s">
        <v>1755</v>
      </c>
      <c r="E18" t="s">
        <v>1754</v>
      </c>
      <c r="F18" t="s">
        <v>1759</v>
      </c>
    </row>
    <row r="19" spans="1:6" x14ac:dyDescent="0.25">
      <c r="A19" t="s">
        <v>219</v>
      </c>
      <c r="B19" t="s">
        <v>171</v>
      </c>
      <c r="C19" t="s">
        <v>1755</v>
      </c>
      <c r="D19" t="s">
        <v>27</v>
      </c>
      <c r="E19" t="s">
        <v>1756</v>
      </c>
      <c r="F19" t="s">
        <v>1759</v>
      </c>
    </row>
    <row r="20" spans="1:6" x14ac:dyDescent="0.25">
      <c r="A20" t="s">
        <v>219</v>
      </c>
      <c r="B20" t="s">
        <v>171</v>
      </c>
      <c r="C20" t="s">
        <v>1755</v>
      </c>
      <c r="D20" t="s">
        <v>25</v>
      </c>
      <c r="E20" t="s">
        <v>1757</v>
      </c>
      <c r="F20" t="s">
        <v>1759</v>
      </c>
    </row>
    <row r="21" spans="1:6" x14ac:dyDescent="0.25">
      <c r="A21" t="s">
        <v>219</v>
      </c>
      <c r="B21" t="s">
        <v>171</v>
      </c>
      <c r="C21" t="s">
        <v>1755</v>
      </c>
      <c r="D21" t="s">
        <v>140</v>
      </c>
      <c r="E21" t="s">
        <v>1758</v>
      </c>
      <c r="F21" t="s">
        <v>1759</v>
      </c>
    </row>
    <row r="22" spans="1:6" x14ac:dyDescent="0.25">
      <c r="F22" s="50"/>
    </row>
  </sheetData>
  <pageMargins left="0.7" right="0.7" top="0.75" bottom="0.75" header="0.3" footer="0.3"/>
  <pageSetup paperSize="9" orientation="portrait" r:id="rId1"/>
  <headerFooter>
    <oddHeader>&amp;C&amp;"Calibri"&amp;12&amp;KEEDC00RMIT Classification: Trusted&amp;1#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5A34-E8C6-471F-BB3C-81719394AD1E}">
  <dimension ref="A2:V29"/>
  <sheetViews>
    <sheetView showGridLines="0" tabSelected="1" topLeftCell="D1" workbookViewId="0">
      <selection activeCell="V30" sqref="V30"/>
    </sheetView>
  </sheetViews>
  <sheetFormatPr defaultRowHeight="15" x14ac:dyDescent="0.25"/>
  <cols>
    <col min="1" max="1" width="13.140625" style="2" customWidth="1"/>
    <col min="2" max="3" width="39" style="3" customWidth="1"/>
    <col min="4" max="5" width="11.5703125" style="48" customWidth="1"/>
    <col min="6" max="21" width="6.7109375" style="48" customWidth="1"/>
    <col min="22" max="22" width="108.28515625" style="2" customWidth="1"/>
    <col min="23" max="16384" width="9.140625" style="2"/>
  </cols>
  <sheetData>
    <row r="2" spans="1:22" x14ac:dyDescent="0.25">
      <c r="A2" s="24" t="s">
        <v>815</v>
      </c>
      <c r="B2" s="33" t="s">
        <v>816</v>
      </c>
      <c r="C2" s="33" t="s">
        <v>817</v>
      </c>
      <c r="D2" s="54" t="s">
        <v>818</v>
      </c>
      <c r="E2" s="54" t="s">
        <v>1322</v>
      </c>
      <c r="F2" s="56" t="s">
        <v>819</v>
      </c>
      <c r="G2" s="56"/>
      <c r="H2" s="56"/>
      <c r="I2" s="56"/>
      <c r="J2" s="56"/>
      <c r="K2" s="56"/>
      <c r="L2" s="56"/>
      <c r="M2" s="56"/>
      <c r="N2" s="56"/>
      <c r="O2" s="56"/>
      <c r="P2" s="56"/>
      <c r="Q2" s="56"/>
      <c r="R2" s="56"/>
      <c r="S2" s="56"/>
      <c r="T2" s="56"/>
      <c r="U2" s="56"/>
      <c r="V2" s="24" t="s">
        <v>820</v>
      </c>
    </row>
    <row r="3" spans="1:22" ht="66.75" x14ac:dyDescent="0.25">
      <c r="A3" s="25"/>
      <c r="B3" s="34"/>
      <c r="C3" s="34"/>
      <c r="D3" s="55"/>
      <c r="E3" s="55"/>
      <c r="F3" s="26" t="s">
        <v>821</v>
      </c>
      <c r="G3" s="26" t="s">
        <v>388</v>
      </c>
      <c r="H3" s="26" t="s">
        <v>325</v>
      </c>
      <c r="I3" s="26" t="s">
        <v>930</v>
      </c>
      <c r="J3" s="26" t="s">
        <v>223</v>
      </c>
      <c r="K3" s="26" t="s">
        <v>222</v>
      </c>
      <c r="L3" s="26" t="s">
        <v>1393</v>
      </c>
      <c r="M3" s="26" t="s">
        <v>221</v>
      </c>
      <c r="N3" s="26" t="s">
        <v>822</v>
      </c>
      <c r="O3" s="26" t="s">
        <v>148</v>
      </c>
      <c r="P3" s="26" t="s">
        <v>149</v>
      </c>
      <c r="Q3" s="26" t="s">
        <v>572</v>
      </c>
      <c r="R3" s="26" t="s">
        <v>571</v>
      </c>
      <c r="S3" s="26" t="s">
        <v>219</v>
      </c>
      <c r="T3" s="26" t="s">
        <v>168</v>
      </c>
      <c r="U3" s="26" t="s">
        <v>218</v>
      </c>
      <c r="V3" s="27"/>
    </row>
    <row r="4" spans="1:22" ht="15" customHeight="1" x14ac:dyDescent="0.25">
      <c r="A4" s="35" t="s">
        <v>186</v>
      </c>
      <c r="B4" s="36" t="str">
        <f>INDEX(city_details!D:D,MATCH('City tasks for scorecards'!A4,city_details!A:A,0))</f>
        <v>Tricycle taxis, Cyclists and Pedestrians, Maiduguri, Nigeria</v>
      </c>
      <c r="C4" s="36" t="str">
        <f>INDEX(city_details!F:F,MATCH('City tasks for scorecards'!A4,city_details!A:A,0))</f>
        <v>Market</v>
      </c>
      <c r="D4" s="37" t="s">
        <v>823</v>
      </c>
      <c r="E4" s="37"/>
      <c r="F4" s="37" t="s">
        <v>823</v>
      </c>
      <c r="G4" s="38" t="s">
        <v>824</v>
      </c>
      <c r="H4" s="38" t="s">
        <v>824</v>
      </c>
      <c r="I4" s="38" t="s">
        <v>824</v>
      </c>
      <c r="J4" s="38" t="s">
        <v>824</v>
      </c>
      <c r="K4" s="38" t="s">
        <v>824</v>
      </c>
      <c r="L4" s="42" t="s">
        <v>1881</v>
      </c>
      <c r="M4" s="38" t="s">
        <v>824</v>
      </c>
      <c r="N4" s="38" t="s">
        <v>824</v>
      </c>
      <c r="O4" s="38" t="s">
        <v>824</v>
      </c>
      <c r="P4" s="38" t="s">
        <v>824</v>
      </c>
      <c r="Q4" s="38" t="s">
        <v>824</v>
      </c>
      <c r="R4" s="38" t="s">
        <v>824</v>
      </c>
      <c r="S4" s="38" t="s">
        <v>824</v>
      </c>
      <c r="T4" s="38" t="s">
        <v>824</v>
      </c>
      <c r="U4" s="38" t="s">
        <v>824</v>
      </c>
      <c r="V4" s="40"/>
    </row>
    <row r="5" spans="1:22" ht="15" customHeight="1" x14ac:dyDescent="0.25">
      <c r="A5" s="41" t="s">
        <v>181</v>
      </c>
      <c r="B5" s="36" t="str">
        <f>INDEX(city_details!D:D,MATCH('City tasks for scorecards'!A5,city_details!A:A,0))</f>
        <v>Pedestrian street</v>
      </c>
      <c r="C5" s="36" t="str">
        <f>INDEX(city_details!F:F,MATCH('City tasks for scorecards'!A5,city_details!A:A,0))</f>
        <v>Bus Rapid Transit "Metrobus", Mexico City, Mexico</v>
      </c>
      <c r="D5" s="42" t="s">
        <v>823</v>
      </c>
      <c r="E5" s="39" t="s">
        <v>1319</v>
      </c>
      <c r="F5" s="42" t="s">
        <v>823</v>
      </c>
      <c r="G5" s="42" t="s">
        <v>824</v>
      </c>
      <c r="H5" s="39" t="s">
        <v>824</v>
      </c>
      <c r="I5" s="39" t="s">
        <v>824</v>
      </c>
      <c r="J5" s="39" t="s">
        <v>824</v>
      </c>
      <c r="K5" s="39" t="s">
        <v>824</v>
      </c>
      <c r="L5" s="39" t="s">
        <v>824</v>
      </c>
      <c r="M5" s="39" t="s">
        <v>824</v>
      </c>
      <c r="N5" s="39" t="s">
        <v>824</v>
      </c>
      <c r="O5" s="39" t="s">
        <v>824</v>
      </c>
      <c r="P5" s="39" t="s">
        <v>824</v>
      </c>
      <c r="Q5" s="39" t="s">
        <v>823</v>
      </c>
      <c r="R5" s="39" t="s">
        <v>824</v>
      </c>
      <c r="S5" s="39" t="s">
        <v>824</v>
      </c>
      <c r="T5" s="39" t="s">
        <v>824</v>
      </c>
      <c r="U5" s="39" t="s">
        <v>824</v>
      </c>
      <c r="V5" s="43"/>
    </row>
    <row r="6" spans="1:22" ht="15" customHeight="1" x14ac:dyDescent="0.25">
      <c r="A6" s="41" t="s">
        <v>187</v>
      </c>
      <c r="B6" s="36" t="str">
        <f>INDEX(city_details!D:D,MATCH('City tasks for scorecards'!A6,city_details!A:A,0))</f>
        <v>Fed Hill Park</v>
      </c>
      <c r="C6" s="36" t="str">
        <f>INDEX(city_details!F:F,MATCH('City tasks for scorecards'!A6,city_details!A:A,0))</f>
        <v>Safe Signage Bike Lane Roland</v>
      </c>
      <c r="D6" s="42" t="s">
        <v>823</v>
      </c>
      <c r="E6" s="39" t="s">
        <v>1557</v>
      </c>
      <c r="F6" s="42" t="s">
        <v>823</v>
      </c>
      <c r="G6" s="42" t="s">
        <v>824</v>
      </c>
      <c r="H6" s="39" t="s">
        <v>824</v>
      </c>
      <c r="I6" s="39" t="s">
        <v>824</v>
      </c>
      <c r="J6" s="39" t="s">
        <v>824</v>
      </c>
      <c r="K6" s="39" t="s">
        <v>824</v>
      </c>
      <c r="L6" s="39" t="s">
        <v>824</v>
      </c>
      <c r="M6" s="39" t="s">
        <v>824</v>
      </c>
      <c r="N6" s="39" t="s">
        <v>824</v>
      </c>
      <c r="O6" s="39" t="s">
        <v>824</v>
      </c>
      <c r="P6" s="39" t="s">
        <v>824</v>
      </c>
      <c r="Q6" s="39" t="s">
        <v>824</v>
      </c>
      <c r="R6" s="39" t="s">
        <v>824</v>
      </c>
      <c r="S6" s="39" t="s">
        <v>824</v>
      </c>
      <c r="T6" s="39" t="s">
        <v>824</v>
      </c>
      <c r="U6" s="39" t="s">
        <v>824</v>
      </c>
      <c r="V6" s="43"/>
    </row>
    <row r="7" spans="1:22" ht="15" customHeight="1" x14ac:dyDescent="0.25">
      <c r="A7" s="41" t="s">
        <v>188</v>
      </c>
      <c r="B7" s="36" t="str">
        <f>INDEX(city_details!D:D,MATCH('City tasks for scorecards'!A7,city_details!A:A,0))</f>
        <v xml:space="preserve">Cyclist Near Hance Park in Downtown Phoenix, Arizona </v>
      </c>
      <c r="C7" s="36" t="str">
        <f>INDEX(city_details!F:F,MATCH('City tasks for scorecards'!A7,city_details!A:A,0))</f>
        <v>Pedestrians and cycleway in downtown Phoenix, Arizona</v>
      </c>
      <c r="D7" s="42" t="s">
        <v>823</v>
      </c>
      <c r="E7" s="42"/>
      <c r="F7" s="42" t="s">
        <v>823</v>
      </c>
      <c r="G7" s="42" t="s">
        <v>824</v>
      </c>
      <c r="H7" s="39" t="s">
        <v>824</v>
      </c>
      <c r="I7" s="39" t="s">
        <v>824</v>
      </c>
      <c r="J7" s="39" t="s">
        <v>824</v>
      </c>
      <c r="K7" s="39" t="s">
        <v>824</v>
      </c>
      <c r="L7" s="39" t="s">
        <v>824</v>
      </c>
      <c r="M7" s="39" t="s">
        <v>824</v>
      </c>
      <c r="N7" s="39" t="s">
        <v>824</v>
      </c>
      <c r="O7" s="39" t="s">
        <v>824</v>
      </c>
      <c r="P7" s="39" t="s">
        <v>824</v>
      </c>
      <c r="Q7" s="39" t="s">
        <v>824</v>
      </c>
      <c r="R7" s="39" t="s">
        <v>824</v>
      </c>
      <c r="S7" s="39" t="s">
        <v>824</v>
      </c>
      <c r="T7" s="39" t="s">
        <v>824</v>
      </c>
      <c r="U7" s="39" t="s">
        <v>824</v>
      </c>
      <c r="V7" s="43"/>
    </row>
    <row r="8" spans="1:22" ht="15" customHeight="1" x14ac:dyDescent="0.25">
      <c r="A8" s="41" t="s">
        <v>189</v>
      </c>
      <c r="B8" s="36" t="str">
        <f>INDEX(city_details!D:D,MATCH('City tasks for scorecards'!A8,city_details!A:A,0))</f>
        <v>Sunset pedestrians</v>
      </c>
      <c r="C8" s="36" t="str">
        <f>INDEX(city_details!F:F,MATCH('City tasks for scorecards'!A8,city_details!A:A,0))</f>
        <v>Leafy Pioneer Sq area</v>
      </c>
      <c r="D8" s="42" t="s">
        <v>823</v>
      </c>
      <c r="E8" s="39" t="s">
        <v>1557</v>
      </c>
      <c r="F8" s="42" t="s">
        <v>823</v>
      </c>
      <c r="G8" s="42" t="s">
        <v>824</v>
      </c>
      <c r="H8" s="39" t="s">
        <v>824</v>
      </c>
      <c r="I8" s="39" t="s">
        <v>824</v>
      </c>
      <c r="J8" s="39" t="s">
        <v>824</v>
      </c>
      <c r="K8" s="39" t="s">
        <v>824</v>
      </c>
      <c r="L8" s="39" t="s">
        <v>824</v>
      </c>
      <c r="M8" s="39" t="s">
        <v>824</v>
      </c>
      <c r="N8" s="39" t="s">
        <v>824</v>
      </c>
      <c r="O8" s="39" t="s">
        <v>824</v>
      </c>
      <c r="P8" s="39" t="s">
        <v>824</v>
      </c>
      <c r="Q8" s="39" t="s">
        <v>824</v>
      </c>
      <c r="R8" s="39" t="s">
        <v>824</v>
      </c>
      <c r="S8" s="39" t="s">
        <v>824</v>
      </c>
      <c r="T8" s="39" t="s">
        <v>824</v>
      </c>
      <c r="U8" s="39" t="s">
        <v>824</v>
      </c>
      <c r="V8" s="43"/>
    </row>
    <row r="9" spans="1:22" ht="15" customHeight="1" x14ac:dyDescent="0.25">
      <c r="A9" s="41" t="s">
        <v>190</v>
      </c>
      <c r="B9" s="36" t="str">
        <f>INDEX(city_details!D:D,MATCH('City tasks for scorecards'!A9,city_details!A:A,0))</f>
        <v>MASP Museum, Paulista Avenue, Sunday</v>
      </c>
      <c r="C9" s="36" t="str">
        <f>INDEX(city_details!F:F,MATCH('City tasks for scorecards'!A9,city_details!A:A,0))</f>
        <v>São Paulo cycling</v>
      </c>
      <c r="D9" s="42" t="s">
        <v>823</v>
      </c>
      <c r="E9" s="39" t="s">
        <v>1320</v>
      </c>
      <c r="F9" s="42" t="s">
        <v>823</v>
      </c>
      <c r="G9" s="42" t="s">
        <v>824</v>
      </c>
      <c r="H9" s="39" t="s">
        <v>824</v>
      </c>
      <c r="I9" s="39" t="s">
        <v>824</v>
      </c>
      <c r="J9" s="39" t="s">
        <v>824</v>
      </c>
      <c r="K9" s="39" t="s">
        <v>824</v>
      </c>
      <c r="L9" s="39" t="s">
        <v>824</v>
      </c>
      <c r="M9" s="39" t="s">
        <v>824</v>
      </c>
      <c r="N9" s="39" t="s">
        <v>824</v>
      </c>
      <c r="O9" s="39" t="s">
        <v>823</v>
      </c>
      <c r="P9" s="39" t="s">
        <v>824</v>
      </c>
      <c r="Q9" s="39" t="s">
        <v>824</v>
      </c>
      <c r="R9" s="39" t="s">
        <v>824</v>
      </c>
      <c r="S9" s="39" t="s">
        <v>824</v>
      </c>
      <c r="T9" s="39" t="s">
        <v>824</v>
      </c>
      <c r="U9" s="39" t="s">
        <v>824</v>
      </c>
      <c r="V9" s="43"/>
    </row>
    <row r="10" spans="1:22" ht="15" customHeight="1" x14ac:dyDescent="0.25">
      <c r="A10" s="41" t="s">
        <v>191</v>
      </c>
      <c r="B10" s="36" t="str">
        <f>INDEX(city_details!D:D,MATCH('City tasks for scorecards'!A10,city_details!A:A,0))</f>
        <v>Hong Kong skyline as seen from the West Kowloon Cultural District</v>
      </c>
      <c r="C10" s="36" t="str">
        <f>INDEX(city_details!F:F,MATCH('City tasks for scorecards'!A10,city_details!A:A,0))</f>
        <v>Avenue of Stars with the Hong Kong skyline in the background</v>
      </c>
      <c r="D10" s="42" t="s">
        <v>823</v>
      </c>
      <c r="E10" s="39" t="s">
        <v>1321</v>
      </c>
      <c r="F10" s="42" t="s">
        <v>823</v>
      </c>
      <c r="G10" s="42" t="s">
        <v>824</v>
      </c>
      <c r="H10" s="42" t="s">
        <v>823</v>
      </c>
      <c r="I10" s="42" t="s">
        <v>823</v>
      </c>
      <c r="J10" s="39" t="s">
        <v>824</v>
      </c>
      <c r="K10" s="39" t="s">
        <v>824</v>
      </c>
      <c r="L10" s="39" t="s">
        <v>824</v>
      </c>
      <c r="M10" s="39" t="s">
        <v>824</v>
      </c>
      <c r="N10" s="39" t="s">
        <v>824</v>
      </c>
      <c r="O10" s="39" t="s">
        <v>824</v>
      </c>
      <c r="P10" s="39" t="s">
        <v>824</v>
      </c>
      <c r="Q10" s="39" t="s">
        <v>824</v>
      </c>
      <c r="R10" s="39" t="s">
        <v>824</v>
      </c>
      <c r="S10" s="39" t="s">
        <v>824</v>
      </c>
      <c r="T10" s="39" t="s">
        <v>824</v>
      </c>
      <c r="U10" s="39" t="s">
        <v>824</v>
      </c>
      <c r="V10" s="43"/>
    </row>
    <row r="11" spans="1:22" ht="15" customHeight="1" x14ac:dyDescent="0.25">
      <c r="A11" s="41" t="s">
        <v>192</v>
      </c>
      <c r="B11" s="36" t="str">
        <f>INDEX(city_details!D:D,MATCH('City tasks for scorecards'!A11,city_details!A:A,0))</f>
        <v>Chennai pedestrian street scene</v>
      </c>
      <c r="C11" s="36" t="str">
        <f>INDEX(city_details!F:F,MATCH('City tasks for scorecards'!A11,city_details!A:A,0))</f>
        <v>Chennai pedestrian street scene</v>
      </c>
      <c r="D11" s="42" t="s">
        <v>823</v>
      </c>
      <c r="E11" s="39" t="s">
        <v>1323</v>
      </c>
      <c r="F11" s="42" t="s">
        <v>823</v>
      </c>
      <c r="G11" s="42" t="s">
        <v>824</v>
      </c>
      <c r="H11" s="39" t="s">
        <v>824</v>
      </c>
      <c r="I11" s="39" t="s">
        <v>824</v>
      </c>
      <c r="J11" s="39" t="s">
        <v>824</v>
      </c>
      <c r="K11" s="39" t="s">
        <v>824</v>
      </c>
      <c r="L11" s="39" t="s">
        <v>824</v>
      </c>
      <c r="M11" s="39" t="s">
        <v>824</v>
      </c>
      <c r="N11" s="39" t="s">
        <v>824</v>
      </c>
      <c r="O11" s="39" t="s">
        <v>824</v>
      </c>
      <c r="P11" s="39" t="s">
        <v>824</v>
      </c>
      <c r="Q11" s="39" t="s">
        <v>824</v>
      </c>
      <c r="R11" s="39" t="s">
        <v>824</v>
      </c>
      <c r="S11" s="42" t="s">
        <v>1881</v>
      </c>
      <c r="T11" s="39" t="s">
        <v>824</v>
      </c>
      <c r="U11" s="39" t="s">
        <v>824</v>
      </c>
      <c r="V11" s="43"/>
    </row>
    <row r="12" spans="1:22" ht="15" customHeight="1" x14ac:dyDescent="0.25">
      <c r="A12" s="41" t="s">
        <v>180</v>
      </c>
      <c r="B12" s="36" t="str">
        <f>INDEX(city_details!D:D,MATCH('City tasks for scorecards'!A12,city_details!A:A,0))</f>
        <v>Chao Phraya and Bangkok skyline</v>
      </c>
      <c r="C12" s="36" t="str">
        <f>INDEX(city_details!F:F,MATCH('City tasks for scorecards'!A12,city_details!A:A,0))</f>
        <v>Lumphini Park, Bangkok</v>
      </c>
      <c r="D12" s="42" t="s">
        <v>823</v>
      </c>
      <c r="E12" s="39" t="s">
        <v>1320</v>
      </c>
      <c r="F12" s="42" t="s">
        <v>823</v>
      </c>
      <c r="G12" s="42" t="s">
        <v>824</v>
      </c>
      <c r="H12" s="39" t="s">
        <v>824</v>
      </c>
      <c r="I12" s="39" t="s">
        <v>824</v>
      </c>
      <c r="J12" s="39" t="s">
        <v>824</v>
      </c>
      <c r="K12" s="39" t="s">
        <v>824</v>
      </c>
      <c r="L12" s="39" t="s">
        <v>824</v>
      </c>
      <c r="M12" s="39" t="s">
        <v>824</v>
      </c>
      <c r="N12" s="39" t="s">
        <v>824</v>
      </c>
      <c r="O12" s="39" t="s">
        <v>824</v>
      </c>
      <c r="P12" s="39" t="s">
        <v>824</v>
      </c>
      <c r="Q12" s="39" t="s">
        <v>824</v>
      </c>
      <c r="R12" s="39" t="s">
        <v>824</v>
      </c>
      <c r="S12" s="39" t="s">
        <v>824</v>
      </c>
      <c r="T12" s="42" t="s">
        <v>823</v>
      </c>
      <c r="U12" s="39" t="s">
        <v>824</v>
      </c>
      <c r="V12" s="43"/>
    </row>
    <row r="13" spans="1:22" ht="15" customHeight="1" x14ac:dyDescent="0.25">
      <c r="A13" s="41" t="s">
        <v>193</v>
      </c>
      <c r="B13" s="36" t="str">
        <f>INDEX(city_details!D:D,MATCH('City tasks for scorecards'!A13,city_details!A:A,0))</f>
        <v>Hoan Kiem Lake, Hanoi, Viet Nam</v>
      </c>
      <c r="C13" s="36" t="str">
        <f>INDEX(city_details!F:F,MATCH('City tasks for scorecards'!A13,city_details!A:A,0))</f>
        <v>Pedestrians gather to watch a street performance on Trang Tien St, Hanoi Vietnam</v>
      </c>
      <c r="D13" s="42" t="s">
        <v>823</v>
      </c>
      <c r="E13" s="39" t="s">
        <v>1320</v>
      </c>
      <c r="F13" s="42" t="s">
        <v>823</v>
      </c>
      <c r="G13" s="42" t="s">
        <v>824</v>
      </c>
      <c r="H13" s="39" t="s">
        <v>824</v>
      </c>
      <c r="I13" s="39" t="s">
        <v>824</v>
      </c>
      <c r="J13" s="39" t="s">
        <v>824</v>
      </c>
      <c r="K13" s="39" t="s">
        <v>824</v>
      </c>
      <c r="L13" s="39" t="s">
        <v>824</v>
      </c>
      <c r="M13" s="39" t="s">
        <v>824</v>
      </c>
      <c r="N13" s="39" t="s">
        <v>824</v>
      </c>
      <c r="O13" s="39" t="s">
        <v>824</v>
      </c>
      <c r="P13" s="39" t="s">
        <v>824</v>
      </c>
      <c r="Q13" s="39" t="s">
        <v>824</v>
      </c>
      <c r="R13" s="39" t="s">
        <v>824</v>
      </c>
      <c r="S13" s="39" t="s">
        <v>824</v>
      </c>
      <c r="T13" s="39" t="s">
        <v>824</v>
      </c>
      <c r="U13" s="39" t="s">
        <v>823</v>
      </c>
      <c r="V13" s="43"/>
    </row>
    <row r="14" spans="1:22" ht="15" customHeight="1" x14ac:dyDescent="0.25">
      <c r="A14" s="41" t="s">
        <v>194</v>
      </c>
      <c r="B14" s="53" t="str">
        <f>INDEX(city_details!D:D,MATCH('City tasks for scorecards'!A14,city_details!A:A,0))</f>
        <v>candidates sent, none chosen</v>
      </c>
      <c r="C14" s="53" t="str">
        <f>INDEX(city_details!F:F,MATCH('City tasks for scorecards'!A14,city_details!A:A,0))</f>
        <v>candidates sent, none chosen</v>
      </c>
      <c r="D14" s="42" t="s">
        <v>823</v>
      </c>
      <c r="E14" s="39" t="s">
        <v>1321</v>
      </c>
      <c r="F14" s="42" t="s">
        <v>823</v>
      </c>
      <c r="G14" s="42" t="s">
        <v>824</v>
      </c>
      <c r="H14" s="39" t="s">
        <v>824</v>
      </c>
      <c r="I14" s="39" t="s">
        <v>824</v>
      </c>
      <c r="J14" s="39" t="s">
        <v>824</v>
      </c>
      <c r="K14" s="42"/>
      <c r="L14" s="42" t="s">
        <v>824</v>
      </c>
      <c r="M14" s="42" t="s">
        <v>823</v>
      </c>
      <c r="N14" s="42" t="s">
        <v>824</v>
      </c>
      <c r="O14" s="39" t="s">
        <v>824</v>
      </c>
      <c r="P14" s="39" t="s">
        <v>824</v>
      </c>
      <c r="Q14" s="39" t="s">
        <v>824</v>
      </c>
      <c r="R14" s="39" t="s">
        <v>824</v>
      </c>
      <c r="S14" s="39" t="s">
        <v>824</v>
      </c>
      <c r="T14" s="39" t="s">
        <v>824</v>
      </c>
      <c r="U14" s="39" t="s">
        <v>824</v>
      </c>
      <c r="V14" s="43"/>
    </row>
    <row r="15" spans="1:22" ht="15" customHeight="1" x14ac:dyDescent="0.25">
      <c r="A15" s="41" t="s">
        <v>195</v>
      </c>
      <c r="B15" s="36" t="str">
        <f>INDEX(city_details!D:D,MATCH('City tasks for scorecards'!A15,city_details!A:A,0))</f>
        <v>VisitReeks01</v>
      </c>
      <c r="C15" s="36" t="str">
        <f>INDEX(city_details!F:F,MATCH('City tasks for scorecards'!A15,city_details!A:A,0))</f>
        <v>Groenevalleipark</v>
      </c>
      <c r="D15" s="42" t="s">
        <v>823</v>
      </c>
      <c r="E15" s="39" t="s">
        <v>1320</v>
      </c>
      <c r="F15" s="42" t="s">
        <v>823</v>
      </c>
      <c r="G15" s="42" t="s">
        <v>824</v>
      </c>
      <c r="H15" s="39" t="s">
        <v>824</v>
      </c>
      <c r="I15" s="39" t="s">
        <v>824</v>
      </c>
      <c r="J15" s="39" t="s">
        <v>824</v>
      </c>
      <c r="K15" s="42" t="s">
        <v>823</v>
      </c>
      <c r="L15" s="39" t="s">
        <v>824</v>
      </c>
      <c r="M15" s="39" t="s">
        <v>824</v>
      </c>
      <c r="N15" s="39" t="s">
        <v>824</v>
      </c>
      <c r="O15" s="39" t="s">
        <v>824</v>
      </c>
      <c r="P15" s="39" t="s">
        <v>824</v>
      </c>
      <c r="Q15" s="39" t="s">
        <v>824</v>
      </c>
      <c r="R15" s="39" t="s">
        <v>824</v>
      </c>
      <c r="S15" s="39" t="s">
        <v>824</v>
      </c>
      <c r="T15" s="39" t="s">
        <v>824</v>
      </c>
      <c r="U15" s="39" t="s">
        <v>824</v>
      </c>
      <c r="V15" s="43"/>
    </row>
    <row r="16" spans="1:22" ht="15" customHeight="1" x14ac:dyDescent="0.25">
      <c r="A16" s="41" t="s">
        <v>196</v>
      </c>
      <c r="B16" s="53" t="str">
        <f>INDEX(city_details!D:D,MATCH('City tasks for scorecards'!A16,city_details!A:A,0))</f>
        <v>candidates sent, none chosen</v>
      </c>
      <c r="C16" s="53" t="str">
        <f>INDEX(city_details!F:F,MATCH('City tasks for scorecards'!A16,city_details!A:A,0))</f>
        <v>candidates sent, none chosen</v>
      </c>
      <c r="D16" s="42" t="s">
        <v>823</v>
      </c>
      <c r="E16" s="39" t="s">
        <v>1321</v>
      </c>
      <c r="F16" s="42" t="s">
        <v>823</v>
      </c>
      <c r="G16" s="42" t="s">
        <v>824</v>
      </c>
      <c r="H16" s="39" t="s">
        <v>824</v>
      </c>
      <c r="I16" s="39" t="s">
        <v>824</v>
      </c>
      <c r="J16" s="39" t="s">
        <v>824</v>
      </c>
      <c r="K16" s="39" t="s">
        <v>824</v>
      </c>
      <c r="L16" s="42" t="s">
        <v>824</v>
      </c>
      <c r="M16" s="42" t="s">
        <v>823</v>
      </c>
      <c r="N16" s="42" t="s">
        <v>824</v>
      </c>
      <c r="O16" s="39" t="s">
        <v>824</v>
      </c>
      <c r="P16" s="39" t="s">
        <v>824</v>
      </c>
      <c r="Q16" s="39" t="s">
        <v>824</v>
      </c>
      <c r="R16" s="39" t="s">
        <v>824</v>
      </c>
      <c r="S16" s="39" t="s">
        <v>824</v>
      </c>
      <c r="T16" s="39" t="s">
        <v>824</v>
      </c>
      <c r="U16" s="39" t="s">
        <v>824</v>
      </c>
      <c r="V16" s="43" t="s">
        <v>826</v>
      </c>
    </row>
    <row r="17" spans="1:22" ht="15" customHeight="1" x14ac:dyDescent="0.25">
      <c r="A17" s="41" t="s">
        <v>197</v>
      </c>
      <c r="B17" s="36" t="str">
        <f>INDEX(city_details!D:D,MATCH('City tasks for scorecards'!A17,city_details!A:A,0))</f>
        <v>Namesti Hrdinu, Olomouc, Czechia</v>
      </c>
      <c r="C17" s="36" t="str">
        <f>INDEX(city_details!F:F,MATCH('City tasks for scorecards'!A17,city_details!A:A,0))</f>
        <v>Tabulovy vrch, Olomouc, Czechia</v>
      </c>
      <c r="D17" s="42" t="s">
        <v>823</v>
      </c>
      <c r="E17" s="39" t="s">
        <v>1557</v>
      </c>
      <c r="F17" s="42" t="s">
        <v>823</v>
      </c>
      <c r="G17" s="42" t="s">
        <v>824</v>
      </c>
      <c r="H17" s="39" t="s">
        <v>824</v>
      </c>
      <c r="I17" s="39" t="s">
        <v>824</v>
      </c>
      <c r="J17" s="39" t="s">
        <v>824</v>
      </c>
      <c r="K17" s="39" t="s">
        <v>824</v>
      </c>
      <c r="L17" s="39" t="s">
        <v>824</v>
      </c>
      <c r="M17" s="39" t="s">
        <v>824</v>
      </c>
      <c r="N17" s="39" t="s">
        <v>824</v>
      </c>
      <c r="O17" s="39" t="s">
        <v>824</v>
      </c>
      <c r="P17" s="39" t="s">
        <v>824</v>
      </c>
      <c r="Q17" s="39" t="s">
        <v>824</v>
      </c>
      <c r="R17" s="39" t="s">
        <v>824</v>
      </c>
      <c r="S17" s="39" t="s">
        <v>824</v>
      </c>
      <c r="T17" s="39" t="s">
        <v>824</v>
      </c>
      <c r="U17" s="39" t="s">
        <v>824</v>
      </c>
      <c r="V17" s="43"/>
    </row>
    <row r="18" spans="1:22" ht="15" customHeight="1" x14ac:dyDescent="0.25">
      <c r="A18" s="41" t="s">
        <v>198</v>
      </c>
      <c r="B18" s="53" t="str">
        <f>INDEX(city_details!D:D,MATCH('City tasks for scorecards'!A18,city_details!A:A,0))</f>
        <v>candidates sent, none chosen</v>
      </c>
      <c r="C18" s="53" t="str">
        <f>INDEX(city_details!F:F,MATCH('City tasks for scorecards'!A18,city_details!A:A,0))</f>
        <v>candidates sent, none chosen</v>
      </c>
      <c r="D18" s="42" t="s">
        <v>823</v>
      </c>
      <c r="E18" s="39" t="s">
        <v>1321</v>
      </c>
      <c r="F18" s="42" t="s">
        <v>823</v>
      </c>
      <c r="G18" s="42" t="s">
        <v>824</v>
      </c>
      <c r="H18" s="39" t="s">
        <v>824</v>
      </c>
      <c r="I18" s="39" t="s">
        <v>824</v>
      </c>
      <c r="J18" s="39" t="s">
        <v>824</v>
      </c>
      <c r="K18" s="39" t="s">
        <v>824</v>
      </c>
      <c r="L18" s="42" t="s">
        <v>824</v>
      </c>
      <c r="M18" s="42" t="s">
        <v>823</v>
      </c>
      <c r="N18" s="42" t="s">
        <v>824</v>
      </c>
      <c r="O18" s="39" t="s">
        <v>824</v>
      </c>
      <c r="P18" s="39" t="s">
        <v>824</v>
      </c>
      <c r="Q18" s="39" t="s">
        <v>824</v>
      </c>
      <c r="R18" s="39" t="s">
        <v>824</v>
      </c>
      <c r="S18" s="39" t="s">
        <v>824</v>
      </c>
      <c r="T18" s="39" t="s">
        <v>824</v>
      </c>
      <c r="U18" s="39" t="s">
        <v>824</v>
      </c>
      <c r="V18" s="43"/>
    </row>
    <row r="19" spans="1:22" ht="15" customHeight="1" x14ac:dyDescent="0.25">
      <c r="A19" s="41" t="s">
        <v>199</v>
      </c>
      <c r="B19" s="36" t="str">
        <f>INDEX(city_details!D:D,MATCH('City tasks for scorecards'!A19,city_details!A:A,0))</f>
        <v>Odense Lightrail</v>
      </c>
      <c r="C19" s="36" t="str">
        <f>INDEX(city_details!F:F,MATCH('City tasks for scorecards'!A19,city_details!A:A,0))</f>
        <v>Summer in the city</v>
      </c>
      <c r="D19" s="42" t="s">
        <v>823</v>
      </c>
      <c r="E19" s="39" t="s">
        <v>1557</v>
      </c>
      <c r="F19" s="42" t="s">
        <v>823</v>
      </c>
      <c r="G19" s="42" t="s">
        <v>824</v>
      </c>
      <c r="H19" s="39" t="s">
        <v>824</v>
      </c>
      <c r="I19" s="39" t="s">
        <v>824</v>
      </c>
      <c r="J19" s="42" t="s">
        <v>823</v>
      </c>
      <c r="K19" s="39" t="s">
        <v>824</v>
      </c>
      <c r="L19" s="39" t="s">
        <v>824</v>
      </c>
      <c r="M19" s="39" t="s">
        <v>824</v>
      </c>
      <c r="N19" s="39" t="s">
        <v>824</v>
      </c>
      <c r="O19" s="39" t="s">
        <v>824</v>
      </c>
      <c r="P19" s="39" t="s">
        <v>824</v>
      </c>
      <c r="Q19" s="39" t="s">
        <v>824</v>
      </c>
      <c r="R19" s="39" t="s">
        <v>824</v>
      </c>
      <c r="S19" s="39" t="s">
        <v>824</v>
      </c>
      <c r="T19" s="39" t="s">
        <v>824</v>
      </c>
      <c r="U19" s="39" t="s">
        <v>824</v>
      </c>
      <c r="V19" s="43"/>
    </row>
    <row r="20" spans="1:22" ht="15" customHeight="1" x14ac:dyDescent="0.25">
      <c r="A20" s="41" t="s">
        <v>200</v>
      </c>
      <c r="B20" s="36" t="str">
        <f>INDEX(city_details!D:D,MATCH('City tasks for scorecards'!A20,city_details!A:A,0))</f>
        <v>Bike, scooter and pedestrians on Carrer de la Diputació at the intersection of Carrer d'Enric Granados, Barcelona</v>
      </c>
      <c r="C20" s="36" t="str">
        <f>INDEX(city_details!F:F,MATCH('City tasks for scorecards'!A20,city_details!A:A,0))</f>
        <v>Pedestrians and bikes on Carrer Astúries, Barcelona</v>
      </c>
      <c r="D20" s="42" t="s">
        <v>823</v>
      </c>
      <c r="E20" s="39" t="s">
        <v>1321</v>
      </c>
      <c r="F20" s="42" t="s">
        <v>823</v>
      </c>
      <c r="G20" s="42" t="s">
        <v>823</v>
      </c>
      <c r="H20" s="39" t="s">
        <v>824</v>
      </c>
      <c r="I20" s="39" t="s">
        <v>824</v>
      </c>
      <c r="J20" s="39" t="s">
        <v>824</v>
      </c>
      <c r="K20" s="39" t="s">
        <v>824</v>
      </c>
      <c r="L20" s="39" t="s">
        <v>824</v>
      </c>
      <c r="M20" s="39" t="s">
        <v>824</v>
      </c>
      <c r="N20" s="39" t="s">
        <v>824</v>
      </c>
      <c r="O20" s="39" t="s">
        <v>824</v>
      </c>
      <c r="P20" s="39" t="s">
        <v>824</v>
      </c>
      <c r="Q20" s="39" t="s">
        <v>824</v>
      </c>
      <c r="R20" s="39" t="s">
        <v>823</v>
      </c>
      <c r="S20" s="39" t="s">
        <v>824</v>
      </c>
      <c r="T20" s="39" t="s">
        <v>824</v>
      </c>
      <c r="U20" s="39" t="s">
        <v>824</v>
      </c>
      <c r="V20" s="43"/>
    </row>
    <row r="21" spans="1:22" ht="15" customHeight="1" x14ac:dyDescent="0.25">
      <c r="A21" s="41" t="s">
        <v>201</v>
      </c>
      <c r="B21" s="53" t="str">
        <f>INDEX(city_details!D:D,MATCH('City tasks for scorecards'!A21,city_details!A:A,0))</f>
        <v>To be updated on sunny day</v>
      </c>
      <c r="C21" s="53" t="str">
        <f>INDEX(city_details!F:F,MATCH('City tasks for scorecards'!A21,city_details!A:A,0))</f>
        <v>To be updated on sunny day</v>
      </c>
      <c r="D21" s="42" t="s">
        <v>823</v>
      </c>
      <c r="E21" s="39" t="s">
        <v>1320</v>
      </c>
      <c r="F21" s="42" t="s">
        <v>823</v>
      </c>
      <c r="G21" s="42" t="s">
        <v>823</v>
      </c>
      <c r="H21" s="39" t="s">
        <v>824</v>
      </c>
      <c r="I21" s="39" t="s">
        <v>824</v>
      </c>
      <c r="J21" s="39" t="s">
        <v>824</v>
      </c>
      <c r="K21" s="39" t="s">
        <v>824</v>
      </c>
      <c r="L21" s="39" t="s">
        <v>824</v>
      </c>
      <c r="M21" s="39" t="s">
        <v>824</v>
      </c>
      <c r="N21" s="39" t="s">
        <v>824</v>
      </c>
      <c r="O21" s="39" t="s">
        <v>824</v>
      </c>
      <c r="P21" s="39" t="s">
        <v>824</v>
      </c>
      <c r="Q21" s="39" t="s">
        <v>824</v>
      </c>
      <c r="R21" s="39" t="s">
        <v>823</v>
      </c>
      <c r="S21" s="39" t="s">
        <v>824</v>
      </c>
      <c r="T21" s="39" t="s">
        <v>824</v>
      </c>
      <c r="U21" s="39" t="s">
        <v>824</v>
      </c>
      <c r="V21" s="43"/>
    </row>
    <row r="22" spans="1:22" ht="15" customHeight="1" x14ac:dyDescent="0.25">
      <c r="A22" s="41" t="s">
        <v>202</v>
      </c>
      <c r="B22" s="36" t="str">
        <f>INDEX(city_details!D:D,MATCH('City tasks for scorecards'!A22,city_details!A:A,0))</f>
        <v>Cycle way road, Vic</v>
      </c>
      <c r="C22" s="36" t="str">
        <f>INDEX(city_details!F:F,MATCH('City tasks for scorecards'!A22,city_details!A:A,0))</f>
        <v>Vic market</v>
      </c>
      <c r="D22" s="42" t="s">
        <v>823</v>
      </c>
      <c r="E22" s="39" t="s">
        <v>1557</v>
      </c>
      <c r="F22" s="42" t="s">
        <v>823</v>
      </c>
      <c r="G22" s="42" t="s">
        <v>823</v>
      </c>
      <c r="H22" s="39" t="s">
        <v>824</v>
      </c>
      <c r="I22" s="39" t="s">
        <v>824</v>
      </c>
      <c r="J22" s="39" t="s">
        <v>824</v>
      </c>
      <c r="K22" s="39" t="s">
        <v>824</v>
      </c>
      <c r="L22" s="39" t="s">
        <v>824</v>
      </c>
      <c r="M22" s="39" t="s">
        <v>824</v>
      </c>
      <c r="N22" s="39" t="s">
        <v>824</v>
      </c>
      <c r="O22" s="39" t="s">
        <v>824</v>
      </c>
      <c r="P22" s="39" t="s">
        <v>824</v>
      </c>
      <c r="Q22" s="39" t="s">
        <v>824</v>
      </c>
      <c r="R22" s="39" t="s">
        <v>823</v>
      </c>
      <c r="S22" s="39" t="s">
        <v>824</v>
      </c>
      <c r="T22" s="39" t="s">
        <v>824</v>
      </c>
      <c r="U22" s="39" t="s">
        <v>824</v>
      </c>
      <c r="V22" s="43"/>
    </row>
    <row r="23" spans="1:22" ht="15" customHeight="1" x14ac:dyDescent="0.25">
      <c r="A23" s="41" t="s">
        <v>203</v>
      </c>
      <c r="B23" s="36" t="str">
        <f>INDEX(city_details!D:D,MATCH('City tasks for scorecards'!A23,city_details!A:A,0))</f>
        <v>Dixon Hollow, Connswater Community Greenway, Belfast</v>
      </c>
      <c r="C23" s="36" t="str">
        <f>INDEX(city_details!F:F,MATCH('City tasks for scorecards'!A23,city_details!A:A,0))</f>
        <v>Family cycle ride along the Connswater Community Greenway</v>
      </c>
      <c r="D23" s="42" t="s">
        <v>823</v>
      </c>
      <c r="E23" s="39" t="s">
        <v>1320</v>
      </c>
      <c r="F23" s="42" t="s">
        <v>823</v>
      </c>
      <c r="G23" s="42" t="s">
        <v>824</v>
      </c>
      <c r="H23" s="39" t="s">
        <v>824</v>
      </c>
      <c r="I23" s="39" t="s">
        <v>824</v>
      </c>
      <c r="J23" s="39" t="s">
        <v>824</v>
      </c>
      <c r="K23" s="39" t="s">
        <v>824</v>
      </c>
      <c r="L23" s="39" t="s">
        <v>824</v>
      </c>
      <c r="M23" s="39" t="s">
        <v>824</v>
      </c>
      <c r="N23" s="39" t="s">
        <v>824</v>
      </c>
      <c r="O23" s="39" t="s">
        <v>824</v>
      </c>
      <c r="P23" s="39" t="s">
        <v>824</v>
      </c>
      <c r="Q23" s="39" t="s">
        <v>824</v>
      </c>
      <c r="R23" s="39" t="s">
        <v>824</v>
      </c>
      <c r="S23" s="39" t="s">
        <v>824</v>
      </c>
      <c r="T23" s="39" t="s">
        <v>824</v>
      </c>
      <c r="U23" s="39" t="s">
        <v>824</v>
      </c>
      <c r="V23" s="43"/>
    </row>
    <row r="24" spans="1:22" ht="15" customHeight="1" x14ac:dyDescent="0.25">
      <c r="A24" s="41" t="s">
        <v>204</v>
      </c>
      <c r="B24" s="36" t="str">
        <f>INDEX(city_details!D:D,MATCH('City tasks for scorecards'!A24,city_details!A:A,0))</f>
        <v>Pedestrians in Rua Garrett, Lisboa, Portugal</v>
      </c>
      <c r="C24" s="36" t="str">
        <f>INDEX(city_details!F:F,MATCH('City tasks for scorecards'!A24,city_details!A:A,0))</f>
        <v>Av. Duque de Ávila, Lisboa, Portugal</v>
      </c>
      <c r="D24" s="42" t="s">
        <v>823</v>
      </c>
      <c r="E24" s="39" t="s">
        <v>1557</v>
      </c>
      <c r="F24" s="42" t="s">
        <v>823</v>
      </c>
      <c r="G24" s="42" t="s">
        <v>824</v>
      </c>
      <c r="H24" s="39" t="s">
        <v>824</v>
      </c>
      <c r="I24" s="39" t="s">
        <v>824</v>
      </c>
      <c r="J24" s="39" t="s">
        <v>824</v>
      </c>
      <c r="K24" s="39" t="s">
        <v>824</v>
      </c>
      <c r="L24" s="39" t="s">
        <v>824</v>
      </c>
      <c r="M24" s="39" t="s">
        <v>824</v>
      </c>
      <c r="N24" s="39" t="s">
        <v>824</v>
      </c>
      <c r="O24" s="39" t="s">
        <v>824</v>
      </c>
      <c r="P24" s="42" t="s">
        <v>823</v>
      </c>
      <c r="Q24" s="39" t="s">
        <v>824</v>
      </c>
      <c r="R24" s="39" t="s">
        <v>824</v>
      </c>
      <c r="S24" s="39" t="s">
        <v>824</v>
      </c>
      <c r="T24" s="39" t="s">
        <v>824</v>
      </c>
      <c r="U24" s="39" t="s">
        <v>824</v>
      </c>
      <c r="V24" s="43"/>
    </row>
    <row r="25" spans="1:22" ht="15" customHeight="1" x14ac:dyDescent="0.25">
      <c r="A25" s="41" t="s">
        <v>205</v>
      </c>
      <c r="B25" s="36"/>
      <c r="C25" s="36"/>
      <c r="D25" s="42" t="s">
        <v>823</v>
      </c>
      <c r="E25" s="42"/>
      <c r="F25" s="42" t="s">
        <v>823</v>
      </c>
      <c r="G25" s="42" t="s">
        <v>824</v>
      </c>
      <c r="H25" s="39" t="s">
        <v>824</v>
      </c>
      <c r="I25" s="39" t="s">
        <v>824</v>
      </c>
      <c r="J25" s="39" t="s">
        <v>824</v>
      </c>
      <c r="K25" s="39" t="s">
        <v>824</v>
      </c>
      <c r="L25" s="39" t="s">
        <v>824</v>
      </c>
      <c r="M25" s="39" t="s">
        <v>824</v>
      </c>
      <c r="N25" s="39" t="s">
        <v>824</v>
      </c>
      <c r="O25" s="39" t="s">
        <v>824</v>
      </c>
      <c r="P25" s="39" t="s">
        <v>824</v>
      </c>
      <c r="Q25" s="39" t="s">
        <v>824</v>
      </c>
      <c r="R25" s="39" t="s">
        <v>824</v>
      </c>
      <c r="S25" s="39" t="s">
        <v>824</v>
      </c>
      <c r="T25" s="39" t="s">
        <v>824</v>
      </c>
      <c r="U25" s="39" t="s">
        <v>824</v>
      </c>
      <c r="V25" s="43"/>
    </row>
    <row r="26" spans="1:22" ht="15" customHeight="1" x14ac:dyDescent="0.25">
      <c r="A26" s="41" t="s">
        <v>178</v>
      </c>
      <c r="B26" s="36" t="str">
        <f>INDEX(city_details!D:D,MATCH('City tasks for scorecards'!A26,city_details!A:A,0))</f>
        <v>Pedestrians on Swanston St</v>
      </c>
      <c r="C26" s="36" t="str">
        <f>INDEX(city_details!F:F,MATCH('City tasks for scorecards'!A26,city_details!A:A,0))</f>
        <v>Brunswick neighbourhood</v>
      </c>
      <c r="D26" s="42" t="s">
        <v>823</v>
      </c>
      <c r="E26" s="42"/>
      <c r="F26" s="42" t="s">
        <v>823</v>
      </c>
      <c r="G26" s="42" t="s">
        <v>824</v>
      </c>
      <c r="H26" s="39" t="s">
        <v>824</v>
      </c>
      <c r="I26" s="39" t="s">
        <v>824</v>
      </c>
      <c r="J26" s="39" t="s">
        <v>824</v>
      </c>
      <c r="K26" s="39" t="s">
        <v>824</v>
      </c>
      <c r="L26" s="39" t="s">
        <v>824</v>
      </c>
      <c r="M26" s="39" t="s">
        <v>824</v>
      </c>
      <c r="N26" s="39" t="s">
        <v>824</v>
      </c>
      <c r="O26" s="39" t="s">
        <v>824</v>
      </c>
      <c r="P26" s="39" t="s">
        <v>824</v>
      </c>
      <c r="Q26" s="39" t="s">
        <v>824</v>
      </c>
      <c r="R26" s="39" t="s">
        <v>824</v>
      </c>
      <c r="S26" s="39" t="s">
        <v>824</v>
      </c>
      <c r="T26" s="39" t="s">
        <v>824</v>
      </c>
      <c r="U26" s="39" t="s">
        <v>824</v>
      </c>
      <c r="V26" s="43"/>
    </row>
    <row r="27" spans="1:22" ht="15" customHeight="1" x14ac:dyDescent="0.25">
      <c r="A27" s="41" t="s">
        <v>206</v>
      </c>
      <c r="B27" s="36" t="str">
        <f>INDEX(city_details!D:D,MATCH('City tasks for scorecards'!A27,city_details!A:A,0))</f>
        <v>Sydney botanical gardens</v>
      </c>
      <c r="C27" s="36" t="str">
        <f>INDEX(city_details!F:F,MATCH('City tasks for scorecards'!A27,city_details!A:A,0))</f>
        <v>Sydney harbourside</v>
      </c>
      <c r="D27" s="42" t="s">
        <v>823</v>
      </c>
      <c r="E27" s="39" t="s">
        <v>1557</v>
      </c>
      <c r="F27" s="42" t="s">
        <v>823</v>
      </c>
      <c r="G27" s="42" t="s">
        <v>824</v>
      </c>
      <c r="H27" s="39" t="s">
        <v>824</v>
      </c>
      <c r="I27" s="39" t="s">
        <v>824</v>
      </c>
      <c r="J27" s="39" t="s">
        <v>824</v>
      </c>
      <c r="K27" s="39" t="s">
        <v>824</v>
      </c>
      <c r="L27" s="39" t="s">
        <v>824</v>
      </c>
      <c r="M27" s="39" t="s">
        <v>824</v>
      </c>
      <c r="N27" s="39" t="s">
        <v>824</v>
      </c>
      <c r="O27" s="39" t="s">
        <v>824</v>
      </c>
      <c r="P27" s="39" t="s">
        <v>824</v>
      </c>
      <c r="Q27" s="39" t="s">
        <v>824</v>
      </c>
      <c r="R27" s="39" t="s">
        <v>824</v>
      </c>
      <c r="S27" s="39" t="s">
        <v>824</v>
      </c>
      <c r="T27" s="39" t="s">
        <v>824</v>
      </c>
      <c r="U27" s="39" t="s">
        <v>824</v>
      </c>
      <c r="V27" s="43"/>
    </row>
    <row r="28" spans="1:22" ht="15" customHeight="1" x14ac:dyDescent="0.25">
      <c r="A28" s="44" t="s">
        <v>207</v>
      </c>
      <c r="B28" s="36" t="str">
        <f>INDEX(city_details!D:D,MATCH('City tasks for scorecards'!A28,city_details!A:A,0))</f>
        <v>Auckland park</v>
      </c>
      <c r="C28" s="36" t="str">
        <f>INDEX(city_details!F:F,MATCH('City tasks for scorecards'!A28,city_details!A:A,0))</f>
        <v>Auckland park</v>
      </c>
      <c r="D28" s="45" t="s">
        <v>823</v>
      </c>
      <c r="E28" s="39" t="s">
        <v>1557</v>
      </c>
      <c r="F28" s="45" t="s">
        <v>823</v>
      </c>
      <c r="G28" s="45" t="s">
        <v>824</v>
      </c>
      <c r="H28" s="46" t="s">
        <v>824</v>
      </c>
      <c r="I28" s="46" t="s">
        <v>824</v>
      </c>
      <c r="J28" s="46" t="s">
        <v>824</v>
      </c>
      <c r="K28" s="46" t="s">
        <v>824</v>
      </c>
      <c r="L28" s="46" t="s">
        <v>824</v>
      </c>
      <c r="M28" s="46" t="s">
        <v>824</v>
      </c>
      <c r="N28" s="42" t="s">
        <v>825</v>
      </c>
      <c r="O28" s="46" t="s">
        <v>824</v>
      </c>
      <c r="P28" s="46" t="s">
        <v>824</v>
      </c>
      <c r="Q28" s="46" t="s">
        <v>824</v>
      </c>
      <c r="R28" s="46" t="s">
        <v>824</v>
      </c>
      <c r="S28" s="46" t="s">
        <v>824</v>
      </c>
      <c r="T28" s="46" t="s">
        <v>824</v>
      </c>
      <c r="U28" s="46" t="s">
        <v>824</v>
      </c>
      <c r="V28" s="47"/>
    </row>
    <row r="29" spans="1:22" x14ac:dyDescent="0.25">
      <c r="V29" s="2" t="str">
        <f>COUNTIF(F4:U28,"Yes")&amp;"/"&amp;COUNTIF(F4:U28,"&lt;&gt;-")&amp;" reports for "&amp;COUNTA(A4:A28)&amp;" cities across "&amp;COUNTA(F3:U3)&amp;" languages"</f>
        <v>43/47 reports for 25 cities across 16 languages</v>
      </c>
    </row>
  </sheetData>
  <mergeCells count="3">
    <mergeCell ref="D2:D3"/>
    <mergeCell ref="F2:U2"/>
    <mergeCell ref="E2:E3"/>
  </mergeCells>
  <conditionalFormatting sqref="B4:C28">
    <cfRule type="containsBlanks" dxfId="17" priority="18">
      <formula>LEN(TRIM(B4))=0</formula>
    </cfRule>
  </conditionalFormatting>
  <conditionalFormatting sqref="Q4:Q28">
    <cfRule type="containsText" dxfId="16" priority="12" operator="containsText" text="Yes">
      <formula>NOT(ISERROR(SEARCH("Yes",Q4)))</formula>
    </cfRule>
    <cfRule type="containsText" dxfId="15" priority="13" operator="containsText" text="Auto">
      <formula>NOT(ISERROR(SEARCH("Auto",Q4)))</formula>
    </cfRule>
    <cfRule type="containsText" dxfId="14" priority="14" operator="containsText" text="No">
      <formula>NOT(ISERROR(SEARCH("No",Q4)))</formula>
    </cfRule>
  </conditionalFormatting>
  <conditionalFormatting sqref="D4:E28">
    <cfRule type="containsText" dxfId="13" priority="9" operator="containsText" text="Yes">
      <formula>NOT(ISERROR(SEARCH("Yes",D4)))</formula>
    </cfRule>
    <cfRule type="containsText" dxfId="12" priority="10" operator="containsText" text="Auto">
      <formula>NOT(ISERROR(SEARCH("Auto",D4)))</formula>
    </cfRule>
    <cfRule type="containsText" dxfId="11" priority="11" operator="containsText" text="No">
      <formula>NOT(ISERROR(SEARCH("No",D4)))</formula>
    </cfRule>
  </conditionalFormatting>
  <conditionalFormatting sqref="F4:U28">
    <cfRule type="cellIs" dxfId="10" priority="7" operator="equal">
      <formula>"???"</formula>
    </cfRule>
    <cfRule type="cellIs" dxfId="9" priority="8" operator="equal">
      <formula>"Partial"</formula>
    </cfRule>
    <cfRule type="containsText" dxfId="8" priority="15" operator="containsText" text="Yes">
      <formula>NOT(ISERROR(SEARCH("Yes",F4)))</formula>
    </cfRule>
    <cfRule type="containsText" dxfId="7" priority="16" operator="containsText" text="Auto">
      <formula>NOT(ISERROR(SEARCH("Auto",F4)))</formula>
    </cfRule>
    <cfRule type="containsText" dxfId="6" priority="17" operator="containsText" text="No">
      <formula>NOT(ISERROR(SEARCH("No",F4)))</formula>
    </cfRule>
  </conditionalFormatting>
  <conditionalFormatting sqref="O9">
    <cfRule type="containsText" dxfId="5" priority="4" operator="containsText" text="Yes">
      <formula>NOT(ISERROR(SEARCH("Yes",O9)))</formula>
    </cfRule>
    <cfRule type="containsText" dxfId="4" priority="5" operator="containsText" text="Auto">
      <formula>NOT(ISERROR(SEARCH("Auto",O9)))</formula>
    </cfRule>
    <cfRule type="containsText" dxfId="3" priority="6" operator="containsText" text="No">
      <formula>NOT(ISERROR(SEARCH("No",O9)))</formula>
    </cfRule>
  </conditionalFormatting>
  <conditionalFormatting sqref="U13">
    <cfRule type="containsText" dxfId="2" priority="1" operator="containsText" text="Yes">
      <formula>NOT(ISERROR(SEARCH("Yes",U13)))</formula>
    </cfRule>
    <cfRule type="containsText" dxfId="1" priority="2" operator="containsText" text="Auto">
      <formula>NOT(ISERROR(SEARCH("Auto",U13)))</formula>
    </cfRule>
    <cfRule type="containsText" dxfId="0" priority="3" operator="containsText" text="No">
      <formula>NOT(ISERROR(SEARCH("No",U13)))</formula>
    </cfRule>
  </conditionalFormatting>
  <pageMargins left="0.7" right="0.7" top="0.75" bottom="0.75" header="0.3" footer="0.3"/>
  <pageSetup paperSize="9" orientation="portrait" r:id="rId1"/>
  <headerFooter>
    <oddHeader>&amp;C&amp;"Calibri"&amp;12&amp;KEEDC00RMIT Classification: Trusted&amp;1#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scorecard_template_elements</vt:lpstr>
      <vt:lpstr>languages</vt:lpstr>
      <vt:lpstr>city_details</vt:lpstr>
      <vt:lpstr>fonts</vt:lpstr>
      <vt:lpstr>City tasks for scorecards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2022-04-21T00:51:12Z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c3d088b-6243-4963-a2e2-8b321ab7f8fc_Enabled">
    <vt:lpwstr>true</vt:lpwstr>
  </property>
  <property fmtid="{D5CDD505-2E9C-101B-9397-08002B2CF9AE}" pid="3" name="MSIP_Label_8c3d088b-6243-4963-a2e2-8b321ab7f8fc_SetDate">
    <vt:lpwstr>2022-03-25T07:28:24Z</vt:lpwstr>
  </property>
  <property fmtid="{D5CDD505-2E9C-101B-9397-08002B2CF9AE}" pid="4" name="MSIP_Label_8c3d088b-6243-4963-a2e2-8b321ab7f8fc_Method">
    <vt:lpwstr>Standard</vt:lpwstr>
  </property>
  <property fmtid="{D5CDD505-2E9C-101B-9397-08002B2CF9AE}" pid="5" name="MSIP_Label_8c3d088b-6243-4963-a2e2-8b321ab7f8fc_Name">
    <vt:lpwstr>Trusted</vt:lpwstr>
  </property>
  <property fmtid="{D5CDD505-2E9C-101B-9397-08002B2CF9AE}" pid="6" name="MSIP_Label_8c3d088b-6243-4963-a2e2-8b321ab7f8fc_SiteId">
    <vt:lpwstr>d1323671-cdbe-4417-b4d4-bdb24b51316b</vt:lpwstr>
  </property>
  <property fmtid="{D5CDD505-2E9C-101B-9397-08002B2CF9AE}" pid="7" name="MSIP_Label_8c3d088b-6243-4963-a2e2-8b321ab7f8fc_ActionId">
    <vt:lpwstr>2e5acdb6-c64c-4ef8-a21d-c4fb98462816</vt:lpwstr>
  </property>
  <property fmtid="{D5CDD505-2E9C-101B-9397-08002B2CF9AE}" pid="8" name="MSIP_Label_8c3d088b-6243-4963-a2e2-8b321ab7f8fc_ContentBits">
    <vt:lpwstr>1</vt:lpwstr>
  </property>
</Properties>
</file>