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801"/>
  <workbookPr defaultThemeVersion="166925"/>
  <mc:AlternateContent xmlns:mc="http://schemas.openxmlformats.org/markup-compatibility/2006">
    <mc:Choice Requires="x15">
      <x15ac:absPath xmlns:x15ac="http://schemas.microsoft.com/office/spreadsheetml/2010/11/ac" url="C:\projects\global-indicators\analysis\global_scorecards\"/>
    </mc:Choice>
  </mc:AlternateContent>
  <xr:revisionPtr revIDLastSave="0" documentId="13_ncr:1_{52D0FDFB-9C05-48B9-BC09-B80BA1FC2048}" xr6:coauthVersionLast="46" xr6:coauthVersionMax="47" xr10:uidLastSave="{00000000-0000-0000-0000-000000000000}"/>
  <bookViews>
    <workbookView xWindow="13410" yWindow="4140" windowWidth="21600" windowHeight="11385" activeTab="1" xr2:uid="{00000000-000D-0000-FFFF-FFFF00000000}"/>
  </bookViews>
  <sheets>
    <sheet name="scorecard_template_elements" sheetId="1" r:id="rId1"/>
    <sheet name="languages" sheetId="2" r:id="rId2"/>
    <sheet name="fonts" sheetId="3" r:id="rId3"/>
    <sheet name="translations" sheetId="4" r:id="rId4"/>
  </sheets>
  <definedNames>
    <definedName name="_xlnm._FilterDatabase" localSheetId="1" hidden="1">languages!$B$1:$P$1</definedName>
    <definedName name="_xlnm._FilterDatabase" localSheetId="0" hidden="1">scorecard_template_elements!$A$1:$T$178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69" i="1" l="1"/>
  <c r="F69" i="1"/>
  <c r="G69" i="1"/>
  <c r="D69" i="1"/>
  <c r="G122" i="1"/>
  <c r="E121" i="1"/>
  <c r="E117" i="1"/>
  <c r="E120" i="1"/>
  <c r="G117" i="1"/>
  <c r="G120" i="1"/>
  <c r="F120" i="1"/>
  <c r="D120" i="1"/>
  <c r="F117" i="1"/>
  <c r="D117" i="1"/>
  <c r="F27" i="1" l="1"/>
  <c r="F70" i="1"/>
  <c r="F79" i="1" s="1"/>
  <c r="F30" i="1"/>
  <c r="G10" i="1" l="1"/>
  <c r="G123" i="1"/>
  <c r="B157" i="2"/>
  <c r="B156" i="2"/>
  <c r="B155" i="2"/>
  <c r="B154" i="2"/>
  <c r="B153" i="2"/>
  <c r="B152" i="2"/>
  <c r="B151" i="2"/>
  <c r="B150" i="2"/>
  <c r="B149" i="2"/>
  <c r="B148" i="2"/>
  <c r="B147" i="2"/>
  <c r="B146" i="2"/>
  <c r="B145" i="2"/>
  <c r="B144" i="2"/>
  <c r="B143" i="2"/>
  <c r="B142" i="2"/>
  <c r="B141" i="2"/>
  <c r="B140" i="2"/>
  <c r="B139" i="2"/>
  <c r="B138" i="2"/>
  <c r="B137" i="2"/>
  <c r="B136" i="2"/>
  <c r="B135" i="2"/>
  <c r="B134" i="2"/>
  <c r="B133" i="2"/>
  <c r="G16" i="1"/>
  <c r="E17" i="1" s="1"/>
  <c r="G17" i="1" s="1"/>
  <c r="D17" i="1"/>
  <c r="G124" i="1"/>
  <c r="G8" i="1"/>
  <c r="E180" i="1"/>
  <c r="E179" i="1"/>
  <c r="G179" i="1" s="1"/>
  <c r="F179" i="1"/>
  <c r="F180" i="1"/>
  <c r="D121" i="1"/>
  <c r="F62" i="1" l="1"/>
  <c r="A63" i="1"/>
  <c r="A64" i="1" s="1"/>
  <c r="A58" i="1"/>
  <c r="A59" i="1" s="1"/>
  <c r="A53" i="1"/>
  <c r="A54" i="1" s="1"/>
  <c r="A48" i="1"/>
  <c r="A49" i="1" s="1"/>
  <c r="A43" i="1"/>
  <c r="A44" i="1" s="1"/>
  <c r="A38" i="1"/>
  <c r="F32" i="1"/>
  <c r="F39" i="1" s="1"/>
  <c r="D32" i="1"/>
  <c r="D44" i="1" s="1"/>
  <c r="F31" i="1"/>
  <c r="F43" i="1" s="1"/>
  <c r="E22" i="1"/>
  <c r="F35" i="1"/>
  <c r="D13" i="1"/>
  <c r="D14" i="1" s="1"/>
  <c r="D170" i="1"/>
  <c r="E68" i="1"/>
  <c r="F118" i="1"/>
  <c r="F121" i="1" s="1"/>
  <c r="F115" i="1"/>
  <c r="D119" i="1"/>
  <c r="G119" i="1"/>
  <c r="G116" i="1"/>
  <c r="F116" i="1"/>
  <c r="F13" i="1"/>
  <c r="F14" i="1" s="1"/>
  <c r="D23" i="1"/>
  <c r="D24" i="1" s="1"/>
  <c r="E13" i="1"/>
  <c r="G13" i="1" s="1"/>
  <c r="E127" i="1"/>
  <c r="G127" i="1" s="1"/>
  <c r="E126" i="1"/>
  <c r="E128" i="1" s="1"/>
  <c r="D163" i="1"/>
  <c r="D172" i="1" s="1"/>
  <c r="D130" i="1"/>
  <c r="F160" i="1"/>
  <c r="F127" i="1"/>
  <c r="D67" i="1"/>
  <c r="D79" i="1" s="1"/>
  <c r="D26" i="1" l="1"/>
  <c r="D25" i="1" s="1"/>
  <c r="F17" i="1"/>
  <c r="F119" i="1"/>
  <c r="F130" i="1"/>
  <c r="D139" i="1"/>
  <c r="F63" i="1"/>
  <c r="D64" i="1"/>
  <c r="F64" i="1"/>
  <c r="F59" i="1"/>
  <c r="F58" i="1"/>
  <c r="D59" i="1"/>
  <c r="F44" i="1"/>
  <c r="F53" i="1"/>
  <c r="D54" i="1"/>
  <c r="F54" i="1"/>
  <c r="F48" i="1"/>
  <c r="D49" i="1"/>
  <c r="F49" i="1"/>
  <c r="F38" i="1"/>
  <c r="D39" i="1"/>
  <c r="F34" i="1"/>
  <c r="D22" i="1"/>
  <c r="D19" i="1"/>
  <c r="F19" i="1" s="1"/>
  <c r="D18" i="1"/>
  <c r="F18" i="1" s="1"/>
  <c r="D162" i="1" l="1"/>
  <c r="D129" i="1"/>
  <c r="F129" i="1" s="1"/>
  <c r="D71" i="1"/>
  <c r="P2" i="1" l="1"/>
  <c r="G3" i="1"/>
  <c r="G5" i="1" s="1"/>
  <c r="E6" i="1" s="1"/>
  <c r="G6" i="1" s="1"/>
  <c r="G178" i="1"/>
  <c r="G180" i="1" s="1"/>
  <c r="F191" i="1"/>
  <c r="F190" i="1"/>
  <c r="F189" i="1"/>
  <c r="F188" i="1"/>
  <c r="F187" i="1"/>
  <c r="F186" i="1"/>
  <c r="F185" i="1"/>
  <c r="F184" i="1"/>
  <c r="F183" i="1"/>
  <c r="F181" i="1"/>
  <c r="D182" i="1" s="1"/>
  <c r="F182" i="1" s="1"/>
  <c r="D171" i="1"/>
  <c r="F163" i="1"/>
  <c r="D138" i="1"/>
  <c r="F139" i="1"/>
  <c r="F138" i="1" l="1"/>
  <c r="F143" i="1" s="1"/>
  <c r="F148" i="1" s="1"/>
  <c r="F153" i="1" s="1"/>
  <c r="F171" i="1"/>
  <c r="D167" i="1"/>
  <c r="F167" i="1"/>
  <c r="D143" i="1"/>
  <c r="D148" i="1" s="1"/>
  <c r="D153" i="1" s="1"/>
  <c r="D140" i="1"/>
  <c r="D144" i="1"/>
  <c r="D164" i="1" l="1"/>
  <c r="D168" i="1"/>
  <c r="F172" i="1"/>
  <c r="D173" i="1"/>
  <c r="D134" i="1"/>
  <c r="F134" i="1"/>
  <c r="F144" i="1"/>
  <c r="D149" i="1"/>
  <c r="D145" i="1"/>
  <c r="D141" i="1"/>
  <c r="F140" i="1"/>
  <c r="D174" i="1" l="1"/>
  <c r="F173" i="1"/>
  <c r="D169" i="1"/>
  <c r="F168" i="1"/>
  <c r="D165" i="1"/>
  <c r="F164" i="1"/>
  <c r="D135" i="1"/>
  <c r="D131" i="1"/>
  <c r="F145" i="1"/>
  <c r="D150" i="1"/>
  <c r="D154" i="1"/>
  <c r="F154" i="1" s="1"/>
  <c r="F149" i="1"/>
  <c r="D142" i="1"/>
  <c r="F141" i="1"/>
  <c r="D146" i="1"/>
  <c r="F26" i="1"/>
  <c r="G22" i="1"/>
  <c r="E23" i="1" s="1"/>
  <c r="G23" i="1" s="1"/>
  <c r="E24" i="1" s="1"/>
  <c r="F23" i="1"/>
  <c r="F57" i="1"/>
  <c r="F52" i="1"/>
  <c r="F47" i="1"/>
  <c r="F42" i="1"/>
  <c r="F37" i="1"/>
  <c r="D28" i="1"/>
  <c r="D61" i="1" s="1"/>
  <c r="D72" i="1"/>
  <c r="D80" i="1"/>
  <c r="D85" i="1" s="1"/>
  <c r="D90" i="1" s="1"/>
  <c r="D95" i="1" s="1"/>
  <c r="D100" i="1" s="1"/>
  <c r="D105" i="1" s="1"/>
  <c r="D110" i="1" s="1"/>
  <c r="E14" i="1" l="1"/>
  <c r="G14" i="1" s="1"/>
  <c r="D81" i="1"/>
  <c r="D82" i="1" s="1"/>
  <c r="D65" i="1"/>
  <c r="F65" i="1" s="1"/>
  <c r="D62" i="1" s="1"/>
  <c r="F61" i="1"/>
  <c r="G24" i="1"/>
  <c r="E25" i="1" s="1"/>
  <c r="D29" i="1"/>
  <c r="F29" i="1" s="1"/>
  <c r="D30" i="1" s="1"/>
  <c r="F169" i="1"/>
  <c r="D166" i="1"/>
  <c r="F166" i="1" s="1"/>
  <c r="F161" i="1" s="1"/>
  <c r="F170" i="1" s="1"/>
  <c r="F165" i="1"/>
  <c r="D175" i="1"/>
  <c r="F175" i="1" s="1"/>
  <c r="F174" i="1"/>
  <c r="D136" i="1"/>
  <c r="F135" i="1"/>
  <c r="F131" i="1"/>
  <c r="D132" i="1"/>
  <c r="F150" i="1"/>
  <c r="D155" i="1"/>
  <c r="F155" i="1" s="1"/>
  <c r="D151" i="1"/>
  <c r="F146" i="1"/>
  <c r="F142" i="1"/>
  <c r="D147" i="1"/>
  <c r="D56" i="1"/>
  <c r="D60" i="1" s="1"/>
  <c r="F60" i="1" s="1"/>
  <c r="D57" i="1" s="1"/>
  <c r="D36" i="1"/>
  <c r="D41" i="1"/>
  <c r="D51" i="1"/>
  <c r="D46" i="1"/>
  <c r="F80" i="1"/>
  <c r="F85" i="1" s="1"/>
  <c r="F90" i="1" s="1"/>
  <c r="F95" i="1" s="1"/>
  <c r="F100" i="1" s="1"/>
  <c r="F105" i="1" s="1"/>
  <c r="F110" i="1" s="1"/>
  <c r="F72" i="1"/>
  <c r="F76" i="1" s="1"/>
  <c r="G25" i="1" l="1"/>
  <c r="E26" i="1" s="1"/>
  <c r="G26" i="1" s="1"/>
  <c r="D86" i="1"/>
  <c r="D91" i="1" s="1"/>
  <c r="D96" i="1" s="1"/>
  <c r="D101" i="1" s="1"/>
  <c r="D106" i="1" s="1"/>
  <c r="D111" i="1" s="1"/>
  <c r="D87" i="1"/>
  <c r="D92" i="1" s="1"/>
  <c r="D97" i="1" s="1"/>
  <c r="D102" i="1" s="1"/>
  <c r="D107" i="1" s="1"/>
  <c r="D112" i="1" s="1"/>
  <c r="D83" i="1"/>
  <c r="D88" i="1" s="1"/>
  <c r="D93" i="1" s="1"/>
  <c r="D98" i="1" s="1"/>
  <c r="D103" i="1" s="1"/>
  <c r="D108" i="1" s="1"/>
  <c r="D113" i="1" s="1"/>
  <c r="D40" i="1"/>
  <c r="F40" i="1" s="1"/>
  <c r="F36" i="1"/>
  <c r="F136" i="1"/>
  <c r="D133" i="1"/>
  <c r="F133" i="1" s="1"/>
  <c r="F128" i="1" s="1"/>
  <c r="F137" i="1" s="1"/>
  <c r="F132" i="1"/>
  <c r="F147" i="1"/>
  <c r="D152" i="1"/>
  <c r="F151" i="1"/>
  <c r="D156" i="1"/>
  <c r="F156" i="1" s="1"/>
  <c r="F56" i="1"/>
  <c r="D45" i="1"/>
  <c r="F45" i="1" s="1"/>
  <c r="D42" i="1" s="1"/>
  <c r="F41" i="1"/>
  <c r="D55" i="1"/>
  <c r="F55" i="1" s="1"/>
  <c r="D52" i="1" s="1"/>
  <c r="F51" i="1"/>
  <c r="D50" i="1"/>
  <c r="F50" i="1" s="1"/>
  <c r="D47" i="1" s="1"/>
  <c r="F46" i="1"/>
  <c r="D76" i="1"/>
  <c r="D73" i="1" s="1"/>
  <c r="F91" i="1" l="1"/>
  <c r="D84" i="1"/>
  <c r="D89" i="1" s="1"/>
  <c r="D94" i="1" s="1"/>
  <c r="D99" i="1" s="1"/>
  <c r="D104" i="1" s="1"/>
  <c r="D109" i="1" s="1"/>
  <c r="D114" i="1" s="1"/>
  <c r="D33" i="1"/>
  <c r="D31" i="1" s="1"/>
  <c r="E27" i="1"/>
  <c r="D37" i="1"/>
  <c r="D157" i="1"/>
  <c r="F157" i="1" s="1"/>
  <c r="F152" i="1"/>
  <c r="D77" i="1"/>
  <c r="F77" i="1" s="1"/>
  <c r="F96" i="1"/>
  <c r="F92" i="1"/>
  <c r="F93" i="1" s="1"/>
  <c r="F86" i="1"/>
  <c r="F87" i="1" s="1"/>
  <c r="F88" i="1" s="1"/>
  <c r="F81" i="1"/>
  <c r="F89" i="1" l="1"/>
  <c r="F94" i="1"/>
  <c r="E28" i="1"/>
  <c r="E18" i="1"/>
  <c r="E19" i="1" s="1"/>
  <c r="F33" i="1"/>
  <c r="D63" i="1"/>
  <c r="E30" i="1"/>
  <c r="F73" i="1"/>
  <c r="D74" i="1"/>
  <c r="D78" i="1"/>
  <c r="F74" i="1" s="1"/>
  <c r="F97" i="1"/>
  <c r="F98" i="1" s="1"/>
  <c r="F99" i="1" s="1"/>
  <c r="F101" i="1"/>
  <c r="F82" i="1"/>
  <c r="G176" i="1"/>
  <c r="G30" i="1" l="1"/>
  <c r="E35" i="1"/>
  <c r="D58" i="1"/>
  <c r="D48" i="1"/>
  <c r="D53" i="1"/>
  <c r="D43" i="1"/>
  <c r="D38" i="1"/>
  <c r="E29" i="1"/>
  <c r="E31" i="1" s="1"/>
  <c r="E33" i="1"/>
  <c r="G18" i="1"/>
  <c r="G19" i="1"/>
  <c r="F78" i="1"/>
  <c r="D75" i="1"/>
  <c r="F75" i="1" s="1"/>
  <c r="F71" i="1" s="1"/>
  <c r="F102" i="1"/>
  <c r="F103" i="1" s="1"/>
  <c r="F104" i="1" s="1"/>
  <c r="F106" i="1"/>
  <c r="F83" i="1"/>
  <c r="E32" i="1" l="1"/>
  <c r="E34" i="1"/>
  <c r="G29" i="1"/>
  <c r="G31" i="1" s="1"/>
  <c r="G32" i="1" s="1"/>
  <c r="F107" i="1"/>
  <c r="F111" i="1"/>
  <c r="F108" i="1"/>
  <c r="F109" i="1" s="1"/>
  <c r="F84" i="1"/>
  <c r="F68" i="1" l="1"/>
  <c r="F112" i="1"/>
  <c r="F113" i="1" l="1"/>
  <c r="F114" i="1" s="1"/>
  <c r="G126" i="1" l="1"/>
  <c r="E130" i="1" l="1"/>
  <c r="E129" i="1"/>
  <c r="G129" i="1" s="1"/>
  <c r="E137" i="1" l="1"/>
  <c r="E131" i="1"/>
  <c r="G121" i="1" s="1"/>
  <c r="E134" i="1"/>
  <c r="E135" i="1"/>
  <c r="E136" i="1"/>
  <c r="G130" i="1"/>
  <c r="E132" i="1" l="1"/>
  <c r="G131" i="1"/>
  <c r="G137" i="1"/>
  <c r="E138" i="1"/>
  <c r="E143" i="1" s="1"/>
  <c r="E139" i="1" l="1"/>
  <c r="G138" i="1"/>
  <c r="E133" i="1"/>
  <c r="G133" i="1" s="1"/>
  <c r="G132" i="1"/>
  <c r="E144" i="1" l="1"/>
  <c r="E148" i="1"/>
  <c r="G143" i="1"/>
  <c r="G139" i="1"/>
  <c r="E140" i="1"/>
  <c r="E141" i="1" l="1"/>
  <c r="G140" i="1"/>
  <c r="E149" i="1"/>
  <c r="G148" i="1"/>
  <c r="E153" i="1"/>
  <c r="G144" i="1"/>
  <c r="E145" i="1"/>
  <c r="E154" i="1" l="1"/>
  <c r="G153" i="1"/>
  <c r="E150" i="1"/>
  <c r="G149" i="1"/>
  <c r="G145" i="1"/>
  <c r="E146" i="1"/>
  <c r="E142" i="1"/>
  <c r="G142" i="1" s="1"/>
  <c r="G141" i="1"/>
  <c r="E147" i="1" l="1"/>
  <c r="G147" i="1" s="1"/>
  <c r="G146" i="1"/>
  <c r="G150" i="1"/>
  <c r="E151" i="1"/>
  <c r="E155" i="1"/>
  <c r="G154" i="1"/>
  <c r="E156" i="1" l="1"/>
  <c r="G155" i="1"/>
  <c r="G151" i="1"/>
  <c r="E152" i="1"/>
  <c r="G152" i="1" s="1"/>
  <c r="E157" i="1" l="1"/>
  <c r="G157" i="1" s="1"/>
  <c r="G156" i="1"/>
  <c r="G128" i="1" l="1"/>
  <c r="G134" i="1"/>
  <c r="G135" i="1" s="1"/>
  <c r="G136" i="1" s="1"/>
  <c r="E158" i="1" l="1"/>
  <c r="G158" i="1" s="1"/>
  <c r="E159" i="1" l="1"/>
  <c r="E160" i="1"/>
  <c r="G160" i="1" s="1"/>
  <c r="E161" i="1" l="1"/>
  <c r="G161" i="1"/>
  <c r="G159" i="1"/>
  <c r="E36" i="1" l="1"/>
  <c r="G35" i="1"/>
  <c r="G36" i="1" l="1"/>
  <c r="E37" i="1"/>
  <c r="G37" i="1" l="1"/>
  <c r="G38" i="1" s="1"/>
  <c r="G39" i="1" s="1"/>
  <c r="E40" i="1"/>
  <c r="G40" i="1" s="1"/>
  <c r="E38" i="1"/>
  <c r="E39" i="1" s="1"/>
  <c r="E41" i="1" l="1"/>
  <c r="E42" i="1" s="1"/>
  <c r="E43" i="1" s="1"/>
  <c r="E44" i="1" s="1"/>
  <c r="G41" i="1" l="1"/>
  <c r="G42" i="1" s="1"/>
  <c r="G43" i="1" s="1"/>
  <c r="G44" i="1" s="1"/>
  <c r="E45" i="1"/>
  <c r="G45" i="1" s="1"/>
  <c r="E46" i="1" l="1"/>
  <c r="G46" i="1" s="1"/>
  <c r="G47" i="1" s="1"/>
  <c r="G48" i="1" s="1"/>
  <c r="G49" i="1" s="1"/>
  <c r="E47" i="1" l="1"/>
  <c r="E50" i="1" s="1"/>
  <c r="G50" i="1" l="1"/>
  <c r="E51" i="1"/>
  <c r="E48" i="1"/>
  <c r="E49" i="1" s="1"/>
  <c r="E56" i="1"/>
  <c r="E61" i="1" s="1"/>
  <c r="G51" i="1"/>
  <c r="G52" i="1" s="1"/>
  <c r="G53" i="1" s="1"/>
  <c r="G54" i="1" s="1"/>
  <c r="E52" i="1"/>
  <c r="E62" i="1" l="1"/>
  <c r="G61" i="1"/>
  <c r="G62" i="1" s="1"/>
  <c r="G63" i="1" s="1"/>
  <c r="G64" i="1" s="1"/>
  <c r="E55" i="1"/>
  <c r="G55" i="1" s="1"/>
  <c r="E53" i="1"/>
  <c r="E54" i="1" s="1"/>
  <c r="G56" i="1"/>
  <c r="G57" i="1" s="1"/>
  <c r="G58" i="1" s="1"/>
  <c r="G59" i="1" s="1"/>
  <c r="E57" i="1"/>
  <c r="E65" i="1" l="1"/>
  <c r="G65" i="1" s="1"/>
  <c r="G27" i="1" s="1"/>
  <c r="E63" i="1"/>
  <c r="E64" i="1" s="1"/>
  <c r="E60" i="1"/>
  <c r="G60" i="1" s="1"/>
  <c r="E58" i="1"/>
  <c r="E59" i="1" s="1"/>
  <c r="G33" i="1" l="1"/>
  <c r="G34" i="1" s="1"/>
  <c r="G68" i="1"/>
  <c r="G28" i="1" l="1"/>
  <c r="E66" i="1"/>
  <c r="G66" i="1" s="1"/>
  <c r="E67" i="1" l="1"/>
  <c r="G67" i="1" s="1"/>
  <c r="E72" i="1"/>
  <c r="E71" i="1"/>
  <c r="G71" i="1" s="1"/>
  <c r="E79" i="1" l="1"/>
  <c r="E73" i="1"/>
  <c r="G72" i="1"/>
  <c r="G73" i="1" l="1"/>
  <c r="E74" i="1"/>
  <c r="G79" i="1"/>
  <c r="E80" i="1"/>
  <c r="G80" i="1" l="1"/>
  <c r="E81" i="1"/>
  <c r="E85" i="1"/>
  <c r="E75" i="1"/>
  <c r="G74" i="1"/>
  <c r="E82" i="1" l="1"/>
  <c r="G81" i="1"/>
  <c r="E76" i="1"/>
  <c r="E77" i="1" s="1"/>
  <c r="E78" i="1" s="1"/>
  <c r="G75" i="1"/>
  <c r="G85" i="1"/>
  <c r="E90" i="1"/>
  <c r="E86" i="1"/>
  <c r="G86" i="1" l="1"/>
  <c r="E87" i="1"/>
  <c r="E95" i="1"/>
  <c r="G90" i="1"/>
  <c r="E91" i="1"/>
  <c r="G82" i="1"/>
  <c r="E83" i="1"/>
  <c r="G87" i="1" l="1"/>
  <c r="E88" i="1"/>
  <c r="E84" i="1"/>
  <c r="G84" i="1" s="1"/>
  <c r="G83" i="1"/>
  <c r="G91" i="1"/>
  <c r="E92" i="1"/>
  <c r="G95" i="1"/>
  <c r="E96" i="1"/>
  <c r="E100" i="1"/>
  <c r="E101" i="1" l="1"/>
  <c r="E105" i="1"/>
  <c r="G100" i="1"/>
  <c r="G96" i="1"/>
  <c r="E97" i="1"/>
  <c r="E93" i="1"/>
  <c r="G92" i="1"/>
  <c r="G88" i="1"/>
  <c r="E89" i="1"/>
  <c r="G89" i="1" s="1"/>
  <c r="E98" i="1" l="1"/>
  <c r="G97" i="1"/>
  <c r="G93" i="1"/>
  <c r="E94" i="1"/>
  <c r="G94" i="1" s="1"/>
  <c r="E106" i="1"/>
  <c r="E110" i="1"/>
  <c r="G105" i="1"/>
  <c r="G101" i="1"/>
  <c r="E102" i="1"/>
  <c r="G110" i="1" l="1"/>
  <c r="E111" i="1"/>
  <c r="G102" i="1"/>
  <c r="E103" i="1"/>
  <c r="E107" i="1"/>
  <c r="G106" i="1"/>
  <c r="G98" i="1"/>
  <c r="E99" i="1"/>
  <c r="G99" i="1" s="1"/>
  <c r="E108" i="1" l="1"/>
  <c r="G107" i="1"/>
  <c r="G103" i="1"/>
  <c r="E104" i="1"/>
  <c r="G104" i="1" s="1"/>
  <c r="E112" i="1"/>
  <c r="G111" i="1"/>
  <c r="G112" i="1" l="1"/>
  <c r="E113" i="1"/>
  <c r="E109" i="1"/>
  <c r="G109" i="1" s="1"/>
  <c r="G108" i="1"/>
  <c r="E114" i="1" l="1"/>
  <c r="G114" i="1" s="1"/>
  <c r="G113" i="1"/>
  <c r="G76" i="1" l="1"/>
  <c r="G77" i="1" s="1"/>
  <c r="G78" i="1" s="1"/>
  <c r="G70" i="1"/>
  <c r="E163" i="1"/>
  <c r="E164" i="1" s="1"/>
  <c r="E162" i="1"/>
  <c r="G162" i="1" s="1"/>
  <c r="E170" i="1" l="1"/>
  <c r="G170" i="1" s="1"/>
  <c r="G164" i="1"/>
  <c r="E165" i="1"/>
  <c r="G163" i="1"/>
  <c r="E167" i="1"/>
  <c r="E168" i="1"/>
  <c r="E169" i="1"/>
  <c r="E171" i="1" l="1"/>
  <c r="G171" i="1" s="1"/>
  <c r="E166" i="1"/>
  <c r="G166" i="1" s="1"/>
  <c r="G165" i="1"/>
  <c r="E172" i="1" l="1"/>
  <c r="G172" i="1" l="1"/>
  <c r="E173" i="1"/>
  <c r="E174" i="1" l="1"/>
  <c r="G173" i="1"/>
  <c r="E175" i="1" l="1"/>
  <c r="G175" i="1" s="1"/>
  <c r="G167" i="1" s="1"/>
  <c r="G168" i="1" s="1"/>
  <c r="G169" i="1" s="1"/>
  <c r="G174" i="1"/>
  <c r="A39" i="1"/>
</calcChain>
</file>

<file path=xl/sharedStrings.xml><?xml version="1.0" encoding="utf-8"?>
<sst xmlns="http://schemas.openxmlformats.org/spreadsheetml/2006/main" count="2986" uniqueCount="1440">
  <si>
    <t>name</t>
  </si>
  <si>
    <t>page</t>
  </si>
  <si>
    <t>type</t>
  </si>
  <si>
    <t>x1</t>
  </si>
  <si>
    <t>y1</t>
  </si>
  <si>
    <t>x2</t>
  </si>
  <si>
    <t>y2</t>
  </si>
  <si>
    <t>font</t>
  </si>
  <si>
    <t>size</t>
  </si>
  <si>
    <t>bold</t>
  </si>
  <si>
    <t>italic</t>
  </si>
  <si>
    <t>underline</t>
  </si>
  <si>
    <t>foreground</t>
  </si>
  <si>
    <t>background</t>
  </si>
  <si>
    <t>align</t>
  </si>
  <si>
    <t>text</t>
  </si>
  <si>
    <t>priority</t>
  </si>
  <si>
    <t>multiline</t>
  </si>
  <si>
    <t>title_city</t>
  </si>
  <si>
    <t>T</t>
  </si>
  <si>
    <t>dejavu</t>
  </si>
  <si>
    <t>FFFFFF</t>
  </si>
  <si>
    <t>R</t>
  </si>
  <si>
    <t>title_author</t>
  </si>
  <si>
    <t>hero_image</t>
  </si>
  <si>
    <t>I</t>
  </si>
  <si>
    <t>L</t>
  </si>
  <si>
    <t>1024px-RMIT_University_Logo.svg.png</t>
  </si>
  <si>
    <t>University_of_Melbourne.png</t>
  </si>
  <si>
    <t>North_Carolina_State_University</t>
  </si>
  <si>
    <t>University_of_Southern_California</t>
  </si>
  <si>
    <t>Australian_Catholic_University</t>
  </si>
  <si>
    <t>University_of_Hong_Kong</t>
  </si>
  <si>
    <t>Auckland_University_of_Technology</t>
  </si>
  <si>
    <t>Northeastern_University</t>
  </si>
  <si>
    <t>University_of_California_San_Diego</t>
  </si>
  <si>
    <t>Washington_University_in_St._Louis</t>
  </si>
  <si>
    <t>University_of_Washington_Seattle</t>
  </si>
  <si>
    <t>B</t>
  </si>
  <si>
    <t>C</t>
  </si>
  <si>
    <t>cover_image</t>
  </si>
  <si>
    <t>line1</t>
  </si>
  <si>
    <t>urban_header</t>
  </si>
  <si>
    <t>access_profile</t>
  </si>
  <si>
    <t>access_profile_text</t>
  </si>
  <si>
    <t>walkability_header</t>
  </si>
  <si>
    <t>Walkability</t>
  </si>
  <si>
    <t>all_cities_walkability</t>
  </si>
  <si>
    <t>population_header</t>
  </si>
  <si>
    <t>local_nh_population_density</t>
  </si>
  <si>
    <t>health_header</t>
  </si>
  <si>
    <t>presence_text</t>
  </si>
  <si>
    <t>quality_text</t>
  </si>
  <si>
    <t>policy_box_2</t>
  </si>
  <si>
    <t>policy_checklist</t>
  </si>
  <si>
    <t>global_comparison_header</t>
  </si>
  <si>
    <t>policy2_text1</t>
  </si>
  <si>
    <t>policy2_text1_global</t>
  </si>
  <si>
    <t>28% (7/25)</t>
  </si>
  <si>
    <t>policy2_text1_response</t>
  </si>
  <si>
    <t>policy2_text2</t>
  </si>
  <si>
    <t>policy2_text2_global</t>
  </si>
  <si>
    <t xml:space="preserve">64% (16/25) </t>
  </si>
  <si>
    <t>policy2_text2_response</t>
  </si>
  <si>
    <t>policy2_text3</t>
  </si>
  <si>
    <t>policy2_text3_global</t>
  </si>
  <si>
    <t xml:space="preserve">92% (23/25) </t>
  </si>
  <si>
    <t>policy2_text3_response</t>
  </si>
  <si>
    <t>policy2_text4</t>
  </si>
  <si>
    <t>policy2_text4_global</t>
  </si>
  <si>
    <t xml:space="preserve">16% (4/25) </t>
  </si>
  <si>
    <t>policy2_text4_response</t>
  </si>
  <si>
    <t>policy2_text5</t>
  </si>
  <si>
    <t>policy2_text5_global</t>
  </si>
  <si>
    <t>policy2_text5_response</t>
  </si>
  <si>
    <t>policy2_text6</t>
  </si>
  <si>
    <t>policy2_text6_global</t>
  </si>
  <si>
    <t>policy2_text6_response</t>
  </si>
  <si>
    <t>policy_box_3</t>
  </si>
  <si>
    <t>intersections_header</t>
  </si>
  <si>
    <t>local_nh_intersection_density</t>
  </si>
  <si>
    <t>pt_header</t>
  </si>
  <si>
    <t>pos_header</t>
  </si>
  <si>
    <t>pct_access_500m_public_open_space_large_score</t>
  </si>
  <si>
    <t>citations</t>
  </si>
  <si>
    <t>walkability_description</t>
  </si>
  <si>
    <t>rotate</t>
  </si>
  <si>
    <t>table_vline1</t>
  </si>
  <si>
    <t>table_vline2</t>
  </si>
  <si>
    <t>table_vline3</t>
  </si>
  <si>
    <t>Housing density requirements</t>
  </si>
  <si>
    <t>Parking restrictions to discourage car use</t>
  </si>
  <si>
    <t>Pedestrian infrastructure provision</t>
  </si>
  <si>
    <t>Cycling infrastructure provision</t>
  </si>
  <si>
    <t>Walking participation targets</t>
  </si>
  <si>
    <t>Cycling participation targets</t>
  </si>
  <si>
    <t>eaf2ec</t>
  </si>
  <si>
    <t>policy_checklist_header1</t>
  </si>
  <si>
    <t>policy_checklist_header2</t>
  </si>
  <si>
    <t>policy_checklist_header3</t>
  </si>
  <si>
    <t>policy_checklist_header4</t>
  </si>
  <si>
    <t>Measurable target</t>
  </si>
  <si>
    <t>Policy identified</t>
  </si>
  <si>
    <t>table_hline_mid</t>
  </si>
  <si>
    <t>def2ff</t>
  </si>
  <si>
    <t>presence_rating</t>
  </si>
  <si>
    <t>quality_rating</t>
  </si>
  <si>
    <t>hero_alt</t>
  </si>
  <si>
    <t>policy_Checklist_text1</t>
  </si>
  <si>
    <t>policy_Checklist_text1_response1</t>
  </si>
  <si>
    <t>policy_Checklist_text1_response2</t>
  </si>
  <si>
    <t>policy_Checklist_text1_response3</t>
  </si>
  <si>
    <t>policy_Checklist_text1_response4</t>
  </si>
  <si>
    <t>policy_Checklist_text2</t>
  </si>
  <si>
    <t>policy_Checklist_text2_response1</t>
  </si>
  <si>
    <t>policy_Checklist_text2_response2</t>
  </si>
  <si>
    <t>policy_Checklist_text2_response3</t>
  </si>
  <si>
    <t>policy_Checklist_text2_response4</t>
  </si>
  <si>
    <t>policy_Checklist_text3</t>
  </si>
  <si>
    <t>policy_Checklist_text3_response1</t>
  </si>
  <si>
    <t>policy_Checklist_text3_response2</t>
  </si>
  <si>
    <t>policy_Checklist_text3_response3</t>
  </si>
  <si>
    <t>policy_Checklist_text3_response4</t>
  </si>
  <si>
    <t>policy_Checklist_text4</t>
  </si>
  <si>
    <t>policy_Checklist_text4_response1</t>
  </si>
  <si>
    <t>policy_Checklist_text4_response2</t>
  </si>
  <si>
    <t>policy_Checklist_text4_response3</t>
  </si>
  <si>
    <t>policy_Checklist_text4_response4</t>
  </si>
  <si>
    <t>policy_Checklist_text5</t>
  </si>
  <si>
    <t>policy_Checklist_text5_response1</t>
  </si>
  <si>
    <t>policy_Checklist_text5_response2</t>
  </si>
  <si>
    <t>policy_Checklist_text5_response3</t>
  </si>
  <si>
    <t>policy_Checklist_text5_response4</t>
  </si>
  <si>
    <t>policy_Checklist_text6</t>
  </si>
  <si>
    <t>policy_Checklist_text6_response1</t>
  </si>
  <si>
    <t>policy_Checklist_text6_response2</t>
  </si>
  <si>
    <t>policy_Checklist_text6_response3</t>
  </si>
  <si>
    <t>policy_Checklist_text6_response4</t>
  </si>
  <si>
    <t>policy_Checklist_text7</t>
  </si>
  <si>
    <t>policy_Checklist_text7_response1</t>
  </si>
  <si>
    <t>policy_Checklist_text7_response2</t>
  </si>
  <si>
    <t>policy_Checklist_text7_response3</t>
  </si>
  <si>
    <t>policy_Checklist_text7_response4</t>
  </si>
  <si>
    <t>policy_PT_text1</t>
  </si>
  <si>
    <t>policy_PT_text1_response1</t>
  </si>
  <si>
    <t>policy_PT_text1_response2</t>
  </si>
  <si>
    <t>policy_PT_text1_response3</t>
  </si>
  <si>
    <t>policy_PT_text1_response4</t>
  </si>
  <si>
    <t>policy_PT_text2</t>
  </si>
  <si>
    <t>policy_PT_text2_response1</t>
  </si>
  <si>
    <t>policy_PT_text2_response2</t>
  </si>
  <si>
    <t>policy_PT_text2_response3</t>
  </si>
  <si>
    <t>policy_PT_text2_response4</t>
  </si>
  <si>
    <t>policy_PT_text3</t>
  </si>
  <si>
    <t>policy_PT_text3_response1</t>
  </si>
  <si>
    <t>policy_PT_text3_response2</t>
  </si>
  <si>
    <t>policy_PT_text3_response3</t>
  </si>
  <si>
    <t>policy_PT_text3_response4</t>
  </si>
  <si>
    <t>policy_PT_text4</t>
  </si>
  <si>
    <t>policy_PT_text4_response1</t>
  </si>
  <si>
    <t>policy_PT_text4_response2</t>
  </si>
  <si>
    <t>policy_PT_text4_response3</t>
  </si>
  <si>
    <t>policy_PT_text4_response4</t>
  </si>
  <si>
    <t>pt_description</t>
  </si>
  <si>
    <t>Minimum requirements for public transport access</t>
  </si>
  <si>
    <t>Targets for public transport use</t>
  </si>
  <si>
    <t>policy_POS_text1</t>
  </si>
  <si>
    <t>policy_POS_text1_response1</t>
  </si>
  <si>
    <t>policy_POS_text1_response2</t>
  </si>
  <si>
    <t>policy_POS_text1_response3</t>
  </si>
  <si>
    <t>policy_POS_text1_response4</t>
  </si>
  <si>
    <t>Minimum requirements for public open space access</t>
  </si>
  <si>
    <t>policy_checklist_box_PT</t>
  </si>
  <si>
    <t>policy_checklist_box_POS</t>
  </si>
  <si>
    <t>pos_description</t>
  </si>
  <si>
    <t>infographic</t>
  </si>
  <si>
    <t>Infographic to be inserted here…</t>
  </si>
  <si>
    <t>suggested_citation</t>
  </si>
  <si>
    <t>68% (17/25)</t>
  </si>
  <si>
    <t>pct_access_500m_pt.jpg</t>
  </si>
  <si>
    <t>Spanish</t>
  </si>
  <si>
    <t>English</t>
  </si>
  <si>
    <t>Language</t>
  </si>
  <si>
    <t>Font</t>
  </si>
  <si>
    <t>Style</t>
  </si>
  <si>
    <t>File</t>
  </si>
  <si>
    <t>BI</t>
  </si>
  <si>
    <t>fonts/dejavu-fonts-ttf-2.37/ttf/DejaVuSansCondensed-Bold.ttf</t>
  </si>
  <si>
    <t>fonts/dejavu-fonts-ttf-2.37/ttf/DejaVuSansCondensed-Oblique.ttf</t>
  </si>
  <si>
    <t>fonts/dejavu-fonts-ttf-2.37/ttf/DejaVuSansCondensed-BoldOblique.ttf</t>
  </si>
  <si>
    <t>Note</t>
  </si>
  <si>
    <t>role</t>
  </si>
  <si>
    <t>template</t>
  </si>
  <si>
    <t>plot</t>
  </si>
  <si>
    <t>Portuguese - Brazil</t>
  </si>
  <si>
    <t>Portuguese - Portugal</t>
  </si>
  <si>
    <t>Food market</t>
  </si>
  <si>
    <t>Convenience</t>
  </si>
  <si>
    <t>Any public open space</t>
  </si>
  <si>
    <t>Large public open space</t>
  </si>
  <si>
    <t>Public transport stop</t>
  </si>
  <si>
    <t>Public transport with regular service (not evaluated)</t>
  </si>
  <si>
    <t>Public transport with regular service</t>
  </si>
  <si>
    <t>Neighbourhood walkability relative to 25 global cities</t>
  </si>
  <si>
    <t>Low</t>
  </si>
  <si>
    <t>Average</t>
  </si>
  <si>
    <t>High</t>
  </si>
  <si>
    <t>Percentage of population with access to public transport</t>
  </si>
  <si>
    <t>Percentage of population with access to public transport with service frequency of 20 minutes or less</t>
  </si>
  <si>
    <t>Percentage of population with access to public open space of area 1.5 hectares or larger</t>
  </si>
  <si>
    <t>Policies identified</t>
  </si>
  <si>
    <t>Population %
with access
within
500m to…</t>
  </si>
  <si>
    <t>Neighbourhood population density (per km²)</t>
  </si>
  <si>
    <t>Neighbourhood intersection density (per km²)</t>
  </si>
  <si>
    <t>Population % with access within 500m to...</t>
  </si>
  <si>
    <t>Thai</t>
  </si>
  <si>
    <t>https://linux.thai.net/pub/thailinux/software/fonts-tlwg/fonts/</t>
  </si>
  <si>
    <t>fonts/ttf-tlwg-0.7.3/waree.ttf</t>
  </si>
  <si>
    <t>fonts/ttf-tlwg-0.7.3/waree-Bold.ttf</t>
  </si>
  <si>
    <t>fonts/ttf-tlwg-0.7.3/waree-Oblique.ttf</t>
  </si>
  <si>
    <t>fonts/ttf-tlwg-0.7.3/waree-BoldOblique.ttf</t>
  </si>
  <si>
    <t>waree</t>
  </si>
  <si>
    <t>Install</t>
  </si>
  <si>
    <t>no</t>
  </si>
  <si>
    <t>yes</t>
  </si>
  <si>
    <t>Global Healthy &amp; Sustainable City-Indicators Collaboration</t>
  </si>
  <si>
    <t>cover_logo</t>
  </si>
  <si>
    <t>City planning requirements</t>
  </si>
  <si>
    <t>Full report including data, methods and limitations has been published in INSERT SERIES CITATION &amp; URL | Population data: Schiavina, M. et al. (2019): GHS population grid multitemporal (1975, 1990, 2000, 2015) R2019A. European Commission, Joint Research Centre (JRC). https://doi.org/10.2905/42E8BE89-54FF-464E-BE7B-BF9E64DA5218 | Urban boundaries: Florczyk, A. et al. (2019): GHS Urban Centre Database 2015, multitemporal and multidimensional attributes, R2019A. European Commission, Joint Research Centre (JRC). https://data.jrc.ec.europa.eu/dataset/53473144-b88c-44bc-b4a3-4583ed1f547e | Urban features: OpenStreetMap contributors. Openstreetmap (2020). https://planet.osm.org/pbf/planet-200803.osm.pbf.torrent | Colour scale: Crameri, F. (2018). Scientific colour-maps (3.0.4). Zenodo. https://doi.org/10.5281/zenodo.1287763</t>
  </si>
  <si>
    <t>policy_checklist_title</t>
  </si>
  <si>
    <t>Specific standard or aim</t>
  </si>
  <si>
    <t>Consistent with health evidence</t>
  </si>
  <si>
    <t>policy_checklist_title_PT</t>
  </si>
  <si>
    <t>policy_checklist_title_POS</t>
  </si>
  <si>
    <t>Employment distribution requirements</t>
  </si>
  <si>
    <t>Melbourne</t>
  </si>
  <si>
    <t>city_text</t>
  </si>
  <si>
    <t>Bangkok</t>
  </si>
  <si>
    <t>Mexico City</t>
  </si>
  <si>
    <t>series_intro</t>
  </si>
  <si>
    <t>title_year</t>
  </si>
  <si>
    <t>city_header</t>
  </si>
  <si>
    <t>hero_image_2</t>
  </si>
  <si>
    <t>hero_alt_2</t>
  </si>
  <si>
    <t>Maiduguri</t>
  </si>
  <si>
    <t>Baltimore</t>
  </si>
  <si>
    <t>Phoenix</t>
  </si>
  <si>
    <t>Seattle</t>
  </si>
  <si>
    <t>Sao Paulo</t>
  </si>
  <si>
    <t>Hong Kong</t>
  </si>
  <si>
    <t>Chennai</t>
  </si>
  <si>
    <t>Hanoi</t>
  </si>
  <si>
    <t>Graz</t>
  </si>
  <si>
    <t>Ghent</t>
  </si>
  <si>
    <t>Bern</t>
  </si>
  <si>
    <t>Olomouc</t>
  </si>
  <si>
    <t>Cologne</t>
  </si>
  <si>
    <t>Odense</t>
  </si>
  <si>
    <t>Barcelona</t>
  </si>
  <si>
    <t>Valencia</t>
  </si>
  <si>
    <t>Vic</t>
  </si>
  <si>
    <t>Belfast</t>
  </si>
  <si>
    <t>Lisbon</t>
  </si>
  <si>
    <t>Adelaide</t>
  </si>
  <si>
    <t>Sydney</t>
  </si>
  <si>
    <t>Auckland</t>
  </si>
  <si>
    <t>J</t>
  </si>
  <si>
    <t>*Please provide executive summary in Languages configuration sheet for this city*</t>
  </si>
  <si>
    <t>custom</t>
  </si>
  <si>
    <t>25 city comparison</t>
  </si>
  <si>
    <t>presence_description</t>
  </si>
  <si>
    <t>quality_description</t>
  </si>
  <si>
    <t>upper_income</t>
  </si>
  <si>
    <t>middle_income</t>
  </si>
  <si>
    <t xml:space="preserve">44% (11/25) </t>
  </si>
  <si>
    <t>Middle
/6</t>
  </si>
  <si>
    <t>28%</t>
  </si>
  <si>
    <t>64%</t>
  </si>
  <si>
    <t>83%</t>
  </si>
  <si>
    <t>72%</t>
  </si>
  <si>
    <t>33%</t>
  </si>
  <si>
    <t>8%</t>
  </si>
  <si>
    <t>36%</t>
  </si>
  <si>
    <t>60%</t>
  </si>
  <si>
    <t>Policy quality rating for specific, measurable policies aligned with consensus evidence on healthy cities</t>
  </si>
  <si>
    <t>0%</t>
  </si>
  <si>
    <t>?</t>
  </si>
  <si>
    <t>x</t>
  </si>
  <si>
    <t>Vietnamese</t>
  </si>
  <si>
    <t>Tamil</t>
  </si>
  <si>
    <t xml:space="preserve">Portuguese </t>
  </si>
  <si>
    <t>Māori</t>
  </si>
  <si>
    <t>Kanuri</t>
  </si>
  <si>
    <t>German</t>
  </si>
  <si>
    <t>Gaelic</t>
  </si>
  <si>
    <t>French</t>
  </si>
  <si>
    <t>Dutch</t>
  </si>
  <si>
    <t>Danish</t>
  </si>
  <si>
    <t>Czech</t>
  </si>
  <si>
    <t>Chinese (traditional)</t>
  </si>
  <si>
    <t>Catalan / Valencian</t>
  </si>
  <si>
    <t>Melbourne had relatively good access to public transport stops and open space, and a range of city planning policies supporting walkable neighbourhoods, with good access to public open space. However, walkability and access to frequent public transport was inequitably distributed, favouring inner city areas. Housing density requirements needed to be increased to better support walkability.</t>
  </si>
  <si>
    <t>High
/19</t>
  </si>
  <si>
    <t>Air pollution policies related to transport planning</t>
  </si>
  <si>
    <t>Easy access to frequent public transport is a key determinant of healthy and sustainable transport systems. Public transport near housing and employment increases the mode share of public transport trips, thus encouraging transport-related walking; offering access to regional jobs and services; improving health, economic development, and social inclusiveness; and reducing pollution and carbon emissions. The frequency of services also encourages public transport use, in addition to the proximity of stations or stops.</t>
  </si>
  <si>
    <t>% population within 500m of public transport
with 20 mins or better average weekday frequency</t>
  </si>
  <si>
    <t>Local access to high-quality public open space promotes recreational physical activity and mental health. Nearby public open space creates convivial, attractive environments, helps cool the city and protects biodiversity. As cities densify and private open space declines, providing more public open space is critical for population health. Having public open space within 400 m of homes can encourage walking. Access to larger parks may also be important.</t>
  </si>
  <si>
    <t xml:space="preserve">% population within 500m of public open space
of area 1.5 hectares or larger </t>
  </si>
  <si>
    <t>Air pollution policies related to land use planning</t>
  </si>
  <si>
    <t>INSERT LOGO</t>
  </si>
  <si>
    <t>density_threshold_text</t>
  </si>
  <si>
    <t>licence_url</t>
  </si>
  <si>
    <t>W</t>
  </si>
  <si>
    <t>link</t>
  </si>
  <si>
    <t>https://creativecommons.org/licenses/by-nc/4.0/</t>
  </si>
  <si>
    <t xml:space="preserve"> </t>
  </si>
  <si>
    <t>This work is licenced under a Creative Commons Attribution-NonCommercial 4.0 International License.</t>
  </si>
  <si>
    <t>licence_image</t>
  </si>
  <si>
    <t>00b5da</t>
  </si>
  <si>
    <t>Street connectivity requirements</t>
  </si>
  <si>
    <t>Specific health-focused actions in metropolitan urban policy</t>
  </si>
  <si>
    <t>Specific health-focused actions in metropolitan transport policy</t>
  </si>
  <si>
    <t>Health Impact Assessment requirements in urban/transport policy/legislation</t>
  </si>
  <si>
    <t>Information on government expenditure on infrastructure for different transport modes</t>
  </si>
  <si>
    <t>Fødevaremarkedet</t>
  </si>
  <si>
    <t>Ethvert offentligt åbent rum</t>
  </si>
  <si>
    <t>Stort offentligt åbent rum</t>
  </si>
  <si>
    <t>Stop for offentlig transport</t>
  </si>
  <si>
    <t>Offentlig transport med rutekørsel</t>
  </si>
  <si>
    <t>Offentlig transport med rutekørsel (ikke evalueret)</t>
  </si>
  <si>
    <t>Nabolag walkability i forhold til 25 byer</t>
  </si>
  <si>
    <t>Lav</t>
  </si>
  <si>
    <t>Gennemsnitlig</t>
  </si>
  <si>
    <t>Høj</t>
  </si>
  <si>
    <t>Identificerede politikker</t>
  </si>
  <si>
    <t>25 by median</t>
  </si>
  <si>
    <t>Globalt samarbejde om sunde og bæredygtige byindikatorer</t>
  </si>
  <si>
    <t>Infografik, der skal indsættes her ...</t>
  </si>
  <si>
    <t>Befolkningstæthed</t>
  </si>
  <si>
    <t>Bydesign- og transportpolitik, der støtter sundhed og sustinabilitet, og som er</t>
  </si>
  <si>
    <t>Politikkvalitetsvurdering for specifikke, målbare politikker, der er i overensstemmelse med konsensusbevis om sunde byer</t>
  </si>
  <si>
    <t>Krav til byplanlægning</t>
  </si>
  <si>
    <t>Midt/6</t>
  </si>
  <si>
    <t>Høj/19</t>
  </si>
  <si>
    <t>Specifikke sundhedsfokuserede foranstaltninger i storbyens bypolitik</t>
  </si>
  <si>
    <t>Specifikke sundhedsfokuserede foranstaltninger i storbyens transportpolitik</t>
  </si>
  <si>
    <t>Krav til sundhedskonsekvensanalyse i by-/transportpolitik/lovgivning</t>
  </si>
  <si>
    <t>Oplysninger om de offentlige udgifter til infrastruktur for forskellige transportformer</t>
  </si>
  <si>
    <t>Luftforureningspolitikker i forbindelse med transportplanlægning</t>
  </si>
  <si>
    <t>Luftforureningspolitikker i forbindelse med fysisk planlægning</t>
  </si>
  <si>
    <t>Politik identificeret</t>
  </si>
  <si>
    <t>Specifik standard eller mål</t>
  </si>
  <si>
    <t>Målbart mål</t>
  </si>
  <si>
    <t>I overensstemmelse med sundhedsbeviser</t>
  </si>
  <si>
    <t>Krav til boligtæthed</t>
  </si>
  <si>
    <t>Krav til gadeforbindelse</t>
  </si>
  <si>
    <t>Parkeringsrestriktioner for at modvirke bilbrug</t>
  </si>
  <si>
    <t>Levering af fodgængerinfrastruktur</t>
  </si>
  <si>
    <t>Levering af cykelinfrastruktur</t>
  </si>
  <si>
    <t>Gå deltagelse mål</t>
  </si>
  <si>
    <t>Mål for cykeldeltagelse</t>
  </si>
  <si>
    <t>Vejkryds tæthed</t>
  </si>
  <si>
    <t>Adgang til offentlig transport</t>
  </si>
  <si>
    <t>Adgang til offentlige åbne rum</t>
  </si>
  <si>
    <t>Nem adgang til hyppig offentlig transport er en afgørende faktor for sunde og bæredygtige transportsystemer. Offentlig transport i nærheden af boliger og beskæftigelse øger andelen af offentlige transporter og tilskynder dermed til transportrelateret gang. at tilbyde adgang til regionale job og tjenester; forbedring af sundhed, økonomisk udvikling og social inklusion; og reducere forurening og CO2-emissioner. Hyppigheden af tjenester tilskynder også til brug af offentlig transport ud over nærheden af stationer eller stop.</t>
  </si>
  <si>
    <t>Krav til offentlig transport adgang til beskæftigelse/infrastruktur</t>
  </si>
  <si>
    <t>Krav til fordeling af beskæftigelsen</t>
  </si>
  <si>
    <t>Minimumskrav til adgang til offentlig transport</t>
  </si>
  <si>
    <t>Mål for brug af offentlig transport</t>
  </si>
  <si>
    <t>Lokal adgang til offentlige åbne rum af høj kvalitet fremmer rekreativ fysisk aktivitet og mental sundhed. Nærliggende offentlige åbne rum skaber hyggelige, attraktive miljøer, hjælper med at afkøle byen og beskytter biodiversiteten. Som byer fortætne og private åbne rum falder, giver mere offentlige åbne rum er afgørende for befolkningens sundhed. At have offentligt åbent rum inden for 400 m fra hjemmet kan tilskynde til at gå. Adgang til større parker kan også være vigtig.</t>
  </si>
  <si>
    <t>Minimumskrav til adgang til offentlige åbne områder</t>
  </si>
  <si>
    <t>Den fulde rapport med data, metoder og begrænsninger er blevet offentliggjort i INSERT SERIES CITATION &amp;URL | Befolkningsdata: Schiavina, M. et al. (2019): GHS-befolkningsgitter multitemporal (1975, 1990, 2000, 2015) R2019A. Europa-Kommissionen, Det Fælles Forskningscenter (FFC). https://doi.org/10.2905/42E8BE89-54FF-464E-BE7B-BF9E64DA5218 | Bygrænser: Florczyk, A. et al. (2019): GHS Urban Centre Database 2015, multitemporale og flerdimensionelle egenskaber, R2019A. Europa-Kommissionen, Det Fælles Forskningscenter (FFC). https://data.jrc.ec.europa.eu/dataset/53473144-b88c-44bc-b4a3-4583ed1f547e | Urban funktioner: OpenStreetMap bidragydere. Openstreetmap (2020). https://planet.osm.org/pbf/planet-200803.osm.pbf.torrent | Farveskala: Crameri, F. (2018). Videnskabelige farvekort (3.0.4). Zenodo. https://doi.org/10.5281/zenodo.1287763</t>
  </si>
  <si>
    <t>*Angiv en oversigt i konfigurationsarket Sprog for denne by*</t>
  </si>
  <si>
    <t>Convenience store</t>
  </si>
  <si>
    <t>series_interpretation</t>
  </si>
  <si>
    <t>city_box</t>
  </si>
  <si>
    <t>executive_summary</t>
  </si>
  <si>
    <t>Mercado de abastos</t>
  </si>
  <si>
    <t>Tienda</t>
  </si>
  <si>
    <t>Cualquier espacio público abierto</t>
  </si>
  <si>
    <t>Gran espacio público abierto</t>
  </si>
  <si>
    <t>Parada de transporte público</t>
  </si>
  <si>
    <t>Transporte público con servicio regular</t>
  </si>
  <si>
    <t>Transporte público con servicio regular (no evaluado)</t>
  </si>
  <si>
    <t>Transitabilidad del barrio en relación con 25 ciudades</t>
  </si>
  <si>
    <t>Bajo</t>
  </si>
  <si>
    <t>Promedio</t>
  </si>
  <si>
    <t>Alto</t>
  </si>
  <si>
    <t>Políticas identificadas</t>
  </si>
  <si>
    <t>25 ciudad mediana</t>
  </si>
  <si>
    <t>Colaboración global entre ciudades saludables y sostenibles e indicadores</t>
  </si>
  <si>
    <t>Infografía para insertar aquí...</t>
  </si>
  <si>
    <t>Transitabilidad</t>
  </si>
  <si>
    <t>Densidad de población</t>
  </si>
  <si>
    <t>Diseño urbano y políticas de transporte que apoyen la salud y la sustibilidad identificadas</t>
  </si>
  <si>
    <t>Calificación de calidad de las políticas para políticas específicas y medibles alineadas con la evidencia de consenso sobre ciudades saludables</t>
  </si>
  <si>
    <t>Requisitos urbanísticos</t>
  </si>
  <si>
    <t>Medio/6</t>
  </si>
  <si>
    <t>Alto/19</t>
  </si>
  <si>
    <t>Acciones específicas centradas en la salud en la política urbana metropolitana</t>
  </si>
  <si>
    <t>Acciones específicas centradas en la salud en la política de transporte metropolitano</t>
  </si>
  <si>
    <t>Requisitos de la evaluación de impacto en la salud en la política/legislación urbana/de transporte</t>
  </si>
  <si>
    <t>Información sobre el gasto público en infraestructura para los diferentes modos de transporte</t>
  </si>
  <si>
    <t>Políticas de contaminación atmosférica relacionadas con la planificación del transporte</t>
  </si>
  <si>
    <t>Políticas de contaminación atmosférica relacionadas con la planificación del uso del suelo</t>
  </si>
  <si>
    <t>Política identificada</t>
  </si>
  <si>
    <t>Norma o objetivo específico</t>
  </si>
  <si>
    <t>Objetivo medible</t>
  </si>
  <si>
    <t>Consistente con la evidencia de salud</t>
  </si>
  <si>
    <t>Requisitos de densidad de vivienda</t>
  </si>
  <si>
    <t>Requisitos de conectividad de la calle</t>
  </si>
  <si>
    <t>Restricciones de estacionamiento para desalentar el uso del automóvil</t>
  </si>
  <si>
    <t>Provisión de infraestructura peatonal</t>
  </si>
  <si>
    <t>Provisión de infraestructura ciclista</t>
  </si>
  <si>
    <t>Objetivos de participación en caminatas</t>
  </si>
  <si>
    <t>Objetivos de participación ciclista</t>
  </si>
  <si>
    <t>Densidad de intersección de calles</t>
  </si>
  <si>
    <t>Acceso en transporte público</t>
  </si>
  <si>
    <t>Acceso público a espacios abiertos</t>
  </si>
  <si>
    <t>El fácil acceso al transporte público frecuente es un determinante clave de los sistemas de transporte saludables y sostenibles. El transporte público cerca de la vivienda y el empleo aumenta la proporción de modos de viaje en transporte público, fomentando así las caminatas relacionadas con el transporte; ofrecer acceso a empleos y servicios regionales; mejorar la salud, el desarrollo económico y la inclusión social; y reducir la contaminación y las emisiones de carbono. La frecuencia de los servicios también fomenta el uso del transporte público, además de la proximidad de estaciones o paradas.</t>
  </si>
  <si>
    <t>Requisitos para el acceso del transporte público al empleo/infraestructura</t>
  </si>
  <si>
    <t>Requisitos de distribución del empleo</t>
  </si>
  <si>
    <t>Requisitos mínimos para el acceso al transporte público</t>
  </si>
  <si>
    <t>Objetivos para el uso del transporte público</t>
  </si>
  <si>
    <t>El acceso local a espacios públicos abiertos de alta calidad promueve la actividad física recreativa y la salud mental. El espacio abierto público cercano crea entornos agradables y atractivos, ayuda a enfriar la ciudad y protege la biodiversidad. A medida que las ciudades se densifican y los espacios abiertos privados disminuyen, proporcionar más espacio abierto público es fundamental para la salud de la población. Tener un espacio público abierto a menos de 400 m de las casas puede alentar a caminar. El acceso a parques más grandes también puede ser importante.</t>
  </si>
  <si>
    <t>Requisitos mínimos para el acceso al espacio público abierto</t>
  </si>
  <si>
    <t>El informe completo que incluye datos, métodos y limitaciones se ha publicado en INSERT SERIES CITATION &amp; URL | Datos de población: Schiavina, M. et al. (2019): GHS population grid multitemporal (1975, 1990, 2000, 2015) R2019A. Comisión Europea, Centro Común de Investigación (CCI). https://doi.org/10.2905/42E8BE89-54FF-464E-BE7B-BF9E64DA5218 | Límites urbanos: Florczyk, A. et al. (2019): GHS Urban Centre Database 2015, atributos multitemporales y multidimensionales, R2019A. Comisión Europea, Centro Común de Investigación (CCI). https://data.jrc.ec.europa.eu/dataset/53473144-b88c-44bc-b4a3-4583ed1f547e | Características urbanas: Colaboradores de OpenStreetMap. Openstreetmap (2020). https://planet.osm.org/pbf/planet-200803.osm.pbf.torrent | Escala de colores: Crameri, F. (2018). Mapas científicos en color (3.0.4). Zenodo. https://doi.org/10.5281/zenodo.1287763</t>
  </si>
  <si>
    <t>*Proporcione un resumen ejecutivo en la hoja de configuración de idiomas para esta ciudad*</t>
  </si>
  <si>
    <t>Mercado de alimentos</t>
  </si>
  <si>
    <t>Loja de conveniência</t>
  </si>
  <si>
    <t>Qualquer espaço público aberto</t>
  </si>
  <si>
    <t>Grande espaço público aberto</t>
  </si>
  <si>
    <t>Parada do transporte público</t>
  </si>
  <si>
    <t>Transporte público com serviço regular</t>
  </si>
  <si>
    <t>Transporte público com serviço regular (não avaliado)</t>
  </si>
  <si>
    <t>Escalabilidade de bairro em relação a 25 cidades</t>
  </si>
  <si>
    <t>Baixo</t>
  </si>
  <si>
    <t>Média</t>
  </si>
  <si>
    <t>% população dentro de 500m de transporte público com 20 minutos ou melhor frequência média durante a semana</t>
  </si>
  <si>
    <t>25 mediana da cidade</t>
  </si>
  <si>
    <t>Colaboração Global saudável &amp; sustentável de indicadores da cidade</t>
  </si>
  <si>
    <t>Infográfico a ser inserido aqui...</t>
  </si>
  <si>
    <t>Caminhabilidade</t>
  </si>
  <si>
    <t>Densidade demográfica</t>
  </si>
  <si>
    <t>Políticas urbanas de projeto e transporte que apoiam a saúde e a sustinabilidade identificadas</t>
  </si>
  <si>
    <t>Classificação de qualidade de políticas para políticas específicas e mensuráveis alinhadas com evidências de consenso em cidades saudáveis</t>
  </si>
  <si>
    <t>Requisitos de planejamento da cidade</t>
  </si>
  <si>
    <t>Meio/6</t>
  </si>
  <si>
    <t>Alta/19</t>
  </si>
  <si>
    <t>Ações específicas voltadas à saúde na política urbana metropolitana</t>
  </si>
  <si>
    <t>Ações específicas voltadas à saúde na política de transporte metropolitano</t>
  </si>
  <si>
    <t>Requisitos de Avaliação de Impacto na Saúde na política/legislação urbana/transporte</t>
  </si>
  <si>
    <t>Informações sobre os gastos do governo com infraestrutura para diferentes modos de transporte</t>
  </si>
  <si>
    <t>Políticas de poluição do ar relacionadas ao planejamento de transportes</t>
  </si>
  <si>
    <t>Políticas de poluição do ar relacionadas ao planejamento do uso da terra</t>
  </si>
  <si>
    <t>Padrão ou objetivo específicos</t>
  </si>
  <si>
    <t>Alvo mensurável</t>
  </si>
  <si>
    <t>Consistente com evidências de saúde</t>
  </si>
  <si>
    <t>Requisitos de densidade habitacional</t>
  </si>
  <si>
    <t>Requisitos de conectividade de rua</t>
  </si>
  <si>
    <t>Restrições de estacionamento para desencorajar o uso do carro</t>
  </si>
  <si>
    <t>Provisão de infraestrutura para pedestres</t>
  </si>
  <si>
    <t>Provisão de infraestrutura de ciclismo</t>
  </si>
  <si>
    <t>Metas de participação ambulante</t>
  </si>
  <si>
    <t>Metas de participação do ciclismo</t>
  </si>
  <si>
    <t>Densidade de cruzamento de rua</t>
  </si>
  <si>
    <t>Acesso ao transporte público</t>
  </si>
  <si>
    <t>Acesso ao espaço público aberto</t>
  </si>
  <si>
    <t>O fácil acesso ao transporte público frequente é um determinante fundamental de sistemas de transporte saudáveis e sustentáveis. O transporte público perto da habitação e do emprego aumenta a parcela de moda das viagens de transporte público, incentivando assim a caminhada relacionada ao transporte; oferecendo acesso a empregos e serviços regionais; melhorar a saúde, o desenvolvimento econômico e a inclusão social; e redução da poluição e das emissões de carbono. A frequência dos serviços também incentiva o uso do transporte público, além da proximidade de estações ou paradas.</t>
  </si>
  <si>
    <t>Requisitos para o acesso do transporte público ao emprego/infraestrutura</t>
  </si>
  <si>
    <t>Requisitos de distribuição de emprego</t>
  </si>
  <si>
    <t>Requisitos mínimos para acesso ao transporte público</t>
  </si>
  <si>
    <t>Metas para o uso do transporte público</t>
  </si>
  <si>
    <t>O acesso local a um espaço público aberto de alta qualidade promove atividade física recreativa e saúde mental. O espaço público próximo cria ambientes convívios, atraentes, ajuda a resfriar a cidade e protege a biodiversidade. À medida que as cidades se desesquem e o espaço aberto privado diminui, proporcionar mais espaço público é fundamental para a saúde da população. Ter espaço público aberto dentro de 400 m de casas pode incentivar a caminhada. O acesso a parques maiores também pode ser importante.</t>
  </si>
  <si>
    <t>Requisitos mínimos para acesso ao espaço público</t>
  </si>
  <si>
    <t>O relatório completo, incluindo dados, métodos e limitações, foi publicado no INSERT SERIES CITATION &amp; URL | Dados populacionais: Schiavina, M. et al. (2019): Grade populacional de GHS multitemporal (1975, 1990, 2000, 2015) R2019A. Comissão Europeia, Centro Conjunto de Pesquisa (CCA). https://doi.org/10.2905/42E8BE89-54FF-464E-BE7B-BF9E64DA5218 | Fronteiras urbanas: Florczyk, A. et al. (2019): GhS Urban Centre Database 2015, atributos multitemporais e multidimensionais, R2019A. Comissão Europeia, Centro Conjunto de Pesquisa (CCA). https://data.jrc.ec.europa.eu/dataset/53473144-b88c-44bc-b4a3-4583ed1f547e | Características urbanas: colaboradores do OpenStreetMap. Roteiro aberto (2020). https://planet.osm.org/pbf/planet-200803.osm.pbf.torrent | Escala de cores: Crameri, F. (2018). Mapas de cores científicas (3.0.4). O Zenodo. https://doi.org/10.5281/zenodo.1287763</t>
  </si>
  <si>
    <t>*Por favor, forneça resumo executivo na folha de configuração de idiomas para esta cidade*</t>
  </si>
  <si>
    <t>Mercado alimentar</t>
  </si>
  <si>
    <t>Paragem de transportes públicos</t>
  </si>
  <si>
    <t>Transportes públicos com serviço regular</t>
  </si>
  <si>
    <t>Transportes públicos com serviço regular (não avaliado)</t>
  </si>
  <si>
    <t>Walkability de bairro em relação a 25 cidades</t>
  </si>
  <si>
    <t>Colaboração Global Saudável &amp; Sustentável De Indicadores urbanos</t>
  </si>
  <si>
    <t>Densidade populacional</t>
  </si>
  <si>
    <t>Políticas de conceção urbana e de transportes de apoio à saúde e sustinability identificadas</t>
  </si>
  <si>
    <t>Classificação de qualidade da política para políticas específicas e mensuráveis alinhadas com evidências consensusíveis em cidades saudáveis</t>
  </si>
  <si>
    <t>Requisitos de planeamento da cidade</t>
  </si>
  <si>
    <t>Ações específicas centradas na saúde na política urbana metropolitana</t>
  </si>
  <si>
    <t>Ações específicas centradas na saúde na política metropolitana de transportes</t>
  </si>
  <si>
    <t>Requisitos de avaliação do impacto da saúde na política/legislação urbana/transportes</t>
  </si>
  <si>
    <t>Informação sobre as despesas públicas relativas às infraestruturas para diferentes modos de transporte</t>
  </si>
  <si>
    <t>Políticas de poluição atmosférica relacionadas com o planeamento dos transportes</t>
  </si>
  <si>
    <t>Políticas de poluição atmosférica relacionadas com o ordenamento do território</t>
  </si>
  <si>
    <t>Padrão ou objetivo específico</t>
  </si>
  <si>
    <t>Consistente com provas de saúde</t>
  </si>
  <si>
    <t>Provisão de infraestruturas pedonais</t>
  </si>
  <si>
    <t>Provisão de infraestruturas cicláveis</t>
  </si>
  <si>
    <t>Alvos de participação ambulante</t>
  </si>
  <si>
    <t>Metas de participação no ciclismo</t>
  </si>
  <si>
    <t>Acesso aos transportes públicos</t>
  </si>
  <si>
    <t>Acesso ao espaço aberto público</t>
  </si>
  <si>
    <t>O fácil acesso aos transportes públicos frequentes é um determinante fundamental dos sistemas de transporte saudáveis e sustentáveis. Os transportes públicos perto da habitação e do emprego aumentam a quota de modo das viagens de transporte público, incentivando assim a caminhada relacionada com os transportes; que oferece acesso a empregos e serviços regionais; melhoria da saúde, do desenvolvimento económico e da inclusão social; e a redução da poluição e das emissões de carbono. A frequência de serviços também incentiva o uso dos transportes públicos, para além da proximidade de estações ou paragens.</t>
  </si>
  <si>
    <t>Requisitos para o acesso dos transportes públicos ao emprego/infraestruturas</t>
  </si>
  <si>
    <t>Requisitos mínimos para o acesso aos transportes públicos</t>
  </si>
  <si>
    <t>Metas para a utilização dos transportes públicos</t>
  </si>
  <si>
    <t>O acesso local ao espaço aberto público de alta qualidade promove a atividade física recreativa e a saúde mental. O espaço aberto público nas proximidades cria ambientes convívios e atraentes, ajuda a arrefecer a cidade e protege a biodiversidade. À medida que as cidades densificam e o espaço aberto privado diminui, proporcionar mais espaço aberto público é fundamental para a saúde da população. Ter espaço aberto público a menos de 400 m das casas pode incentivar a caminhada. O acesso a parques maiores também pode ser importante.</t>
  </si>
  <si>
    <t>Requisitos mínimos para acesso público a espaços abertos</t>
  </si>
  <si>
    <t>O relatório completo, incluindo dados, métodos e limitações, foi publicado no INSERT SERIES CITATION &amp; URL | Dados da população: Schiavina, M. et al. (2019): Rede populacional de GHS multitemporal (1975, 1990, 2000, 2015) R2019A. Comissão Europeia, Centro Comum de Investigação (CCI). https://doi.org/10.2905/42E8BE89-54FF-464E-BE7B-BF9E64DA5218 | Fronteiras urbanas: Florczyk, A. et al. (2019): GHS Urban Centre Database 2015, atributos multitemporais e multidimensionais, R2019A. Comissão Europeia, Centro Comum de Investigação (CCI). https://data.jrc.ec.europa.eu/dataset/53473144-b88c-44bc-b4a3-4583ed1f547e | Características urbanas: Colaboradores do OpenStreetMap. Openstreetmap (2020). https://planet.osm.org/pbf/planet-200803.osm.pbf.torrent | Escala de cor: Crameri, F. (2018). Mapas científicos de cores (3.0.4). O Zenodo. https://doi.org/10.5281/zenodo.1287763</t>
  </si>
  <si>
    <t>*Por favor, forneça um resumo executivo na folha de configuração de Línguas para esta cidade*</t>
  </si>
  <si>
    <t>ตลาดอาหาร</t>
  </si>
  <si>
    <t>ร้านสะดวกซื้อ</t>
  </si>
  <si>
    <t>พื้นที่เปิดโล่งสาธารณะใด ๆ</t>
  </si>
  <si>
    <t>พื้นที่เปิดโล่งสาธารณะขนาดใหญ่</t>
  </si>
  <si>
    <t>จุดจอดระบบขนส่งสาธารณะ</t>
  </si>
  <si>
    <t>ระบบขนส่งสาธารณะพร้อมบริการปกติ</t>
  </si>
  <si>
    <t>ระบบขนส่งสาธารณะพร้อมบริการปกติ (ไม่ได้รับการประเมิน)</t>
  </si>
  <si>
    <t>สามารถเดินในละแวกใกล้เคียงได้เมื่อเทียบกับ 25 เมือง</t>
  </si>
  <si>
    <t>ต่ํา</t>
  </si>
  <si>
    <t>เฉลี่ย</t>
  </si>
  <si>
    <t>สูง</t>
  </si>
  <si>
    <t>นโยบายที่ระบุ</t>
  </si>
  <si>
    <t>ค่ามัธยฐานของเมือง 25 แห่ง</t>
  </si>
  <si>
    <t>ความร่วมมือด้านตัวชี้วัดเมืองที่ดีต่อสุขภาพและยั่งยืนระดับโลก</t>
  </si>
  <si>
    <t>อินโฟกราฟิกที่จะแทรกที่นี่...</t>
  </si>
  <si>
    <t>ความสามารถในการเดิน</t>
  </si>
  <si>
    <t>ความหนาแน่นของประชากร</t>
  </si>
  <si>
    <t>นโยบายการออกแบบและการขนส่งในเมืองที่สนับสนุนสุขภาพและความอ่อนไหวที่ระบุ</t>
  </si>
  <si>
    <t>การให้คะแนนคุณภาพนโยบายสําหรับนโยบายเฉพาะที่วัดได้ซึ่งสอดคล้องกับหลักฐานฉันทามติเกี่ยวกับเมืองที่มีสุขภาพดี</t>
  </si>
  <si>
    <t>ข้อกําหนดในการวางแผนเมือง</t>
  </si>
  <si>
    <t>กลาง/6</t>
  </si>
  <si>
    <t>สูง/19</t>
  </si>
  <si>
    <t>การดําเนินการที่เน้นสุขภาพเฉพาะในนโยบายเมืองมหานคร</t>
  </si>
  <si>
    <t>การดําเนินการที่เน้นสุขภาพเฉพาะในนโยบายการขนส่งมวลชนมหานคร</t>
  </si>
  <si>
    <t>ข้อกําหนดการประเมินผลกระทบต่อสุขภาพในนโยบาย / กฎหมายในเมือง / การขนส่ง</t>
  </si>
  <si>
    <t>ข้อมูลเกี่ยวกับรายจ่ายของรัฐบาลเกี่ยวกับโครงสร้างพื้นฐานสําหรับโหมดการขนส่งที่แตกต่างกัน</t>
  </si>
  <si>
    <t>นโยบายมลพิษทางอากาศที่เกี่ยวข้องกับการวางแผนการขนส่ง</t>
  </si>
  <si>
    <t>นโยบายมลพิษทางอากาศที่เกี่ยวข้องกับการวางแผนการใช้ที่ดิน</t>
  </si>
  <si>
    <t>มาตรฐานเฉพาะหรือจุดมุ่งหมาย</t>
  </si>
  <si>
    <t>เป้าหมายที่วัดได้</t>
  </si>
  <si>
    <t>สอดคล้องกับหลักฐานด้านสุขภาพ</t>
  </si>
  <si>
    <t>ความต้องการความหนาแน่นของที่อยู่อาศัย</t>
  </si>
  <si>
    <t>ข้อกําหนดการเชื่อมต่อถนน</t>
  </si>
  <si>
    <t>ข้อ จํากัด ที่จอดรถเพื่อกีดกันการใช้รถยนต์</t>
  </si>
  <si>
    <t>การจัดหาโครงสร้างพื้นฐานทางเท้า</t>
  </si>
  <si>
    <t>การจัดหาโครงสร้างพื้นฐานการขี่จักรยาน</t>
  </si>
  <si>
    <t>เป้าหมายการมีส่วนร่วมในการเดิน</t>
  </si>
  <si>
    <t>เป้าหมายการมีส่วนร่วมในการขี่จักรยาน</t>
  </si>
  <si>
    <t>ความหนาแน่นของทางแยกถนน</t>
  </si>
  <si>
    <t>การเข้าถึงระบบขนส่งสาธารณะ</t>
  </si>
  <si>
    <t>การเข้าถึงพื้นที่เปิดโล่งสาธารณะ</t>
  </si>
  <si>
    <t>การเข้าถึงระบบขนส่งสาธารณะบ่อยครั้งเป็นเรื่องง่ายเป็นปัจจัยสําคัญของระบบขนส่งที่มีสุขภาพดีและยั่งยืน ระบบขนส่งสาธารณะใกล้ที่อยู่อาศัยและการจ้างงานเพิ่มส่วนแบ่งโหมดของการเดินทางด้วยระบบขนส่งสาธารณะจึงส่งเสริมการเดินที่เกี่ยวข้องกับการขนส่ง เสนอการเข้าถึงงานและบริการระดับภูมิภาค การปรับปรุงสุขภาพการพัฒนาเศรษฐกิจและการมีส่วนร่วมทางสังคม และลดมลพิษและการปล่อยก๊าซคาร์บอน ความถี่ของบริการยังส่งเสริมการใช้ระบบขนส่งสาธารณะนอกเหนือจากความใกล้ชิดของสถานีหรือจุดแวะพัก</t>
  </si>
  <si>
    <t>ข้อกําหนดสําหรับการเข้าถึงระบบขนส่งสาธารณะไปยังการจ้างงาน / โครงสร้างพื้นฐาน</t>
  </si>
  <si>
    <t>ข้อกําหนดการกระจายการจ้างงาน</t>
  </si>
  <si>
    <t>ข้อกําหนดขั้นต่ําสําหรับการเข้าถึงระบบขนส่งสาธารณะ</t>
  </si>
  <si>
    <t>เป้าหมายสําหรับการใช้ระบบขนส่งสาธารณะ</t>
  </si>
  <si>
    <t>การเข้าถึงพื้นที่เปิดโล่งสาธารณะที่มีคุณภาพสูงในท้องถิ่นส่งเสริมการออกกําลังกายเพื่อการพักผ่อนหย่อนใจและสุขภาพจิต พื้นที่เปิดโล่งสาธารณะใกล้เคียงสร้างสภาพแวดล้อมที่มีชีวิตชีวาและน่าสนใจช่วยทําให้เมืองเย็นลงและปกป้องความหลากหลายทางชีวภาพ เมื่อเมืองต่างๆ ลดทอนพื้นที่เปิดโล่งและพื้นที่เปิดโล่งส่วนตัวลดลง การให้พื้นที่เปิดโล่งสาธารณะมากขึ้นจึงมีความสําคัญต่อสุขภาพของประชากร การมีพื้นที่เปิดโล่งสาธารณะภายใน 400 เมตรของบ้านสามารถกระตุ้นให้เดินได้ การเข้าถึงสวนสาธารณะขนาดใหญ่อาจมีความสําคัญเช่นกัน</t>
  </si>
  <si>
    <t>ข้อกําหนดขั้นต่ําสําหรับการเข้าถึงพื้นที่เปิดโล่งสาธารณะ</t>
  </si>
  <si>
    <t>*โปรดระบุบทสรุปผู้บริหารในแผ่นการกําหนดค่าภาษาสําหรับเมืองนี้*</t>
  </si>
  <si>
    <t>Chinese - Traditional</t>
  </si>
  <si>
    <t>便利商店</t>
  </si>
  <si>
    <t>任何公共開放空間</t>
  </si>
  <si>
    <t>大型公共開放空間</t>
  </si>
  <si>
    <t>公共交通網站</t>
  </si>
  <si>
    <t>提供定期服務的公共交通</t>
  </si>
  <si>
    <t>提供定期服務的公共交通（未評估）</t>
  </si>
  <si>
    <t>相對於25個城市的社區步行性</t>
  </si>
  <si>
    <t>低</t>
  </si>
  <si>
    <t>平均</t>
  </si>
  <si>
    <t>高</t>
  </si>
  <si>
    <t>使用公共交通工具的人口百分比</t>
  </si>
  <si>
    <t>公共交通500米以內的人口百分比20分鐘或更好的平均工作日頻率</t>
  </si>
  <si>
    <t xml:space="preserve">面積1.5公頃或以上的公共開放空間500m以內的人口百分比 </t>
  </si>
  <si>
    <t>已確定的策略</t>
  </si>
  <si>
    <t>25城市中位數</t>
  </si>
  <si>
    <t>全球健康與可持續城市-指標合作</t>
  </si>
  <si>
    <t>資訊圖將在此處插入...</t>
  </si>
  <si>
    <t>步行性</t>
  </si>
  <si>
    <t>人口密度</t>
  </si>
  <si>
    <t>確定支援健康和可持續性的城市設計和交通政策</t>
  </si>
  <si>
    <t>針對具體、可衡量的政策品質評級，與健康城市的共識證據保持一致</t>
  </si>
  <si>
    <t>城市規劃要求</t>
  </si>
  <si>
    <t>中/6</t>
  </si>
  <si>
    <t>高/19</t>
  </si>
  <si>
    <t>大都市政策中以衛生為重點的具體行動</t>
  </si>
  <si>
    <t>大都市交通政策中以衛生為重點的具體行動</t>
  </si>
  <si>
    <t>城市/交通政策/立法中的健康影響評估要求</t>
  </si>
  <si>
    <t>關於不同運輸方式的基礎設施的政府支出資訊</t>
  </si>
  <si>
    <t>與交通規劃相關的空氣污染政策</t>
  </si>
  <si>
    <t>與土地利用規劃相關的空氣污染政策</t>
  </si>
  <si>
    <t>已確定策略</t>
  </si>
  <si>
    <t>具體標準或目標</t>
  </si>
  <si>
    <t>可衡量的目標</t>
  </si>
  <si>
    <t>符合健康證據</t>
  </si>
  <si>
    <t>外殼密度要求</t>
  </si>
  <si>
    <t>街道連接要求</t>
  </si>
  <si>
    <t>停車限制，以阻止汽車使用</t>
  </si>
  <si>
    <t>提供行人基礎設施</t>
  </si>
  <si>
    <t>提供自行車基礎設施</t>
  </si>
  <si>
    <t>步行參與目標</t>
  </si>
  <si>
    <t>自行車參與目標</t>
  </si>
  <si>
    <t>街道交叉口密度</t>
  </si>
  <si>
    <t>公共交通</t>
  </si>
  <si>
    <t>公共開放空間通道</t>
  </si>
  <si>
    <t>方便使用頻繁的公共交通工具是健康和可持續交通系統的關鍵決定因素。住房和就業附近的公共交通增加了公共交通旅行的方式份額，從而鼓勵與交通相關的步行;提供獲得區域工作和服務的機會;改善健康、經濟發展和社會包容性;減少污染和碳排放。除了靠近車站或停靠站外，服務頻率還鼓勵使用公共交通工具。</t>
  </si>
  <si>
    <t>公共交通進入就業/基礎設施的要求</t>
  </si>
  <si>
    <t>就業分配要求</t>
  </si>
  <si>
    <t>公共交通的最低要求</t>
  </si>
  <si>
    <t>公共交通使用目標</t>
  </si>
  <si>
    <t>當地獲得高品質的公共開放空間可以促進娛樂性身體活動和心理健康。附近的公共開放空間創造了歡樂，有吸引力的環境，有助於冷卻城市並保護生物多樣性。隨著城市密集化和私人開放空間的減少，提供更多的公共開放空間對人口健康至關重要。在距離房屋400米的範圍內擁有公共開放空間可以鼓勵步行。進入更大的公園可能也很重要。</t>
  </si>
  <si>
    <t>公共開放空間出入的最低要求</t>
  </si>
  <si>
    <t>包括數據，方法和限制的完整報告已發表在INSERT SERIES CITATION &amp; URL |人口數據：Schiavina， M. et al. （2019）： GHS 人口網格多期 （1975， 1990， 2000， 2015） R2019A.歐洲聯盟委員會，聯合研究中心。https://doi.org/10.2905/42E8BE89-54FF-464E-BE7B-BF9E64DA5218 |城市邊界：Florczyk， A. et al. （2019）：GHS城市中心資料庫2015，多時間和多維屬性，R2019A。歐洲聯盟委員會，聯合研究中心。https://data.jrc.ec.europa.eu/dataset/53473144-b88c-44bc-b4a3-4583ed1f547e |城市特色：OpenStreetMap貢獻者。打開街道地圖 （2020）.https://planet.osm.org/pbf/planet-200803.osm.pbf.torrent |色階：克拉梅裡，F.（2018）。科學色彩圖（3.0.4）。澤諾多。https://doi.org/10.5281/zenodo.1287763</t>
  </si>
  <si>
    <t>*請在該城市的語言配置表中提供執行摘要*</t>
  </si>
  <si>
    <t>Por favor, forneça uma "imagem de herói" de alta resolução para esta cidade, idealmente em formato .jpg com dimensões na proporção de 21:10 (por exemplo, 2100px por 1000px)</t>
  </si>
  <si>
    <t>Proporcione una "imagen de héroe" de alta resolución para esta ciudad, idealmente en formato .jpg con dimensiones en la proporción de 21:10 (por ejemplo, 2100px por 1000px)</t>
  </si>
  <si>
    <t>Resumé</t>
  </si>
  <si>
    <t>แทรกโลโก้</t>
  </si>
  <si>
    <t>INSERIR LOGOTIPO</t>
  </si>
  <si>
    <t>INSERTAR LOGOTIPO</t>
  </si>
  <si>
    <t>INDSÆT LOGO</t>
  </si>
  <si>
    <t>Por favor, forneça uma "imagem de herói" de alta resolução para esta cidade, idealmente em formato .jpg com dimensões na proporção de 1:1 (por exemplo, 1000px por 1000px)</t>
  </si>
  <si>
    <t>Proporcione una "imagen de héroe" de alta resolución para esta ciudad, idealmente en formato .jpg con dimensiones en la proporción de 1: 1 (por ejemplo, 1000px por 1000px)</t>
  </si>
  <si>
    <t>插入徽標</t>
  </si>
  <si>
    <t>Dette arbejde er licenseret under en Creative Commons Attribution-NonCommercial 4.0 International License.</t>
  </si>
  <si>
    <t>Esta obra está licenciada bajo una Licencia Creative Commons Atribución-No Comercial 4.0 Internacional.</t>
  </si>
  <si>
    <t>Este trabalho é licenciado sob uma Licença Internacional De Atribuição Creative Commons-NonCommercial 4.0.</t>
  </si>
  <si>
    <t>Este trabalho é licenciado sob uma Licença Internacional Creative Commons Attribution-NonCommercial 4.0.</t>
  </si>
  <si>
    <t>งานนี้ได้รับอนุญาตภายใต้ใบอนุญาตครีเอทีฟคอมมอนส์แสดงที่มา - ไม่ใช่เชิงพาณิชย์ 4.0 ใบอนุญาตระหว่างประเทศ</t>
  </si>
  <si>
    <t>本作品採用知識共用署名-非商業性使用4.0國際許可協議進行許可。</t>
  </si>
  <si>
    <t>default</t>
  </si>
  <si>
    <t>Ciudad de México</t>
  </si>
  <si>
    <t>title_series_line1</t>
  </si>
  <si>
    <t>title_series_line2</t>
  </si>
  <si>
    <t>language</t>
  </si>
  <si>
    <t>Dansk</t>
  </si>
  <si>
    <t>Spanish (Auto-translation)</t>
  </si>
  <si>
    <t>Portuguese - Brazil (Auto-translation)</t>
  </si>
  <si>
    <t>Portuguese - Portugal (Auto-translation)</t>
  </si>
  <si>
    <t>Thai (Auto-translation)</t>
  </si>
  <si>
    <t>Chinese - Traditional (Auto-translation)</t>
  </si>
  <si>
    <t>Danish (Auto-translation)</t>
  </si>
  <si>
    <t>Español (Auto-traducción)</t>
  </si>
  <si>
    <t>Dansk (Auto-oversættelse)</t>
  </si>
  <si>
    <t>Português - Brasil</t>
  </si>
  <si>
    <t>Português - Brasil (Auto-tradução)</t>
  </si>
  <si>
    <t>Português - Portugal</t>
  </si>
  <si>
    <t>Português - Portugal (Auto-tradução)</t>
  </si>
  <si>
    <t>ภาษาไทย (แปลอัตโนมัติ)</t>
  </si>
  <si>
    <t>ภาษาไทย</t>
  </si>
  <si>
    <t>中文 - 繁體中文（自動翻譯）</t>
  </si>
  <si>
    <t>中文 - 繁體中文</t>
  </si>
  <si>
    <t>São Paulo</t>
  </si>
  <si>
    <t>Lisboa</t>
  </si>
  <si>
    <t>บางกอก</t>
  </si>
  <si>
    <t>香港</t>
  </si>
  <si>
    <t>Vietnamese (Auto-translation)</t>
  </si>
  <si>
    <t>Tiếng Việt (Tự động dịch)</t>
  </si>
  <si>
    <t>Hợp tác thành phố-chỉ số lành mạnh và bền vững toàn cầu</t>
  </si>
  <si>
    <t>Hà Nội</t>
  </si>
  <si>
    <t>Chợ thực phẩm</t>
  </si>
  <si>
    <t>Cửa hàng tiện lợi</t>
  </si>
  <si>
    <t>Bất kỳ không gian mở công cộng nào</t>
  </si>
  <si>
    <t>Không gian mở công cộng rộng lớn</t>
  </si>
  <si>
    <t>Dừng giao thông công cộng</t>
  </si>
  <si>
    <t>Giao thông công cộng với dịch vụ thường xuyên</t>
  </si>
  <si>
    <t>Giao thông công cộng với dịch vụ thường xuyên (không được đánh giá)</t>
  </si>
  <si>
    <t>Khả năng đi bộ khu phố so với 25 thành phố</t>
  </si>
  <si>
    <t>Thấp</t>
  </si>
  <si>
    <t>Trung bình</t>
  </si>
  <si>
    <t>Cao</t>
  </si>
  <si>
    <t>Các chính sách được xác định</t>
  </si>
  <si>
    <t>25 trung bình thành phố</t>
  </si>
  <si>
    <t>Vui lòng cung cấp một 'hình ảnh anh hùng' có độ phân giải cao cho thành phố này, lý tưởng nhất là ở định dạng .jpg với kích thước theo tỷ lệ 21: 10 (ví dụ: 2100px by 1000px)</t>
  </si>
  <si>
    <t>Vui lòng cung cấp một 'hình ảnh anh hùng' có độ phân giải cao cho thành phố này, lý tưởng nhất là ở định dạng .jpg với kích thước theo tỷ lệ 1: 1 (ví dụ: 1000px by 1000px)</t>
  </si>
  <si>
    <t>CHÈN LOGO</t>
  </si>
  <si>
    <t>Infographic sẽ được chèn vào đây...</t>
  </si>
  <si>
    <t>Khả năng đi bộ</t>
  </si>
  <si>
    <t>Mật độ dân số</t>
  </si>
  <si>
    <t>Các chính sách thiết kế và giao thông đô thị hỗ trợ sức khỏe và khả năng thích hợp được xác định</t>
  </si>
  <si>
    <t>Xếp hạng chất lượng chính sách cho các chính sách cụ thể, có thể đo lường được phù hợp với bằng chứng đồng thuận về các thành phố lành mạnh</t>
  </si>
  <si>
    <t>Yêu cầu quy hoạch thành phố</t>
  </si>
  <si>
    <t>Giữa/6</t>
  </si>
  <si>
    <t>Cao/19</t>
  </si>
  <si>
    <t>Các hành động tập trung vào sức khỏe cụ thể trong chính sách đô thị đô thị</t>
  </si>
  <si>
    <t>Các hành động cụ thể tập trung vào sức khỏe trong chính sách giao thông đô thị</t>
  </si>
  <si>
    <t>Yêu cầu đánh giá tác động sức khỏe trong chính sách / pháp luật đô thị / giao thông</t>
  </si>
  <si>
    <t>Thông tin về chi tiêu của chính phủ cho cơ sở hạ tầng cho các phương thức vận tải khác nhau</t>
  </si>
  <si>
    <t>Chính sách ô nhiễm không khí liên quan đến quy hoạch giao thông</t>
  </si>
  <si>
    <t>Chính sách ô nhiễm không khí liên quan đến quy hoạch sử dụng đất</t>
  </si>
  <si>
    <t>Chính sách được xác định</t>
  </si>
  <si>
    <t>Tiêu chuẩn hoặc mục tiêu cụ thể</t>
  </si>
  <si>
    <t>Mục tiêu có thể đo lường được</t>
  </si>
  <si>
    <t>Phù hợp với bằng chứng sức khỏe</t>
  </si>
  <si>
    <t>Yêu cầu mật độ nhà ở</t>
  </si>
  <si>
    <t>Yêu cầu kết nối đường phố</t>
  </si>
  <si>
    <t>Hạn chế đỗ xe để ngăn cản việc sử dụng xe hơi</t>
  </si>
  <si>
    <t>Cung cấp cơ sở hạ tầng cho người đi bộ</t>
  </si>
  <si>
    <t>Cung cấp cơ sở hạ tầng đi xe đạp</t>
  </si>
  <si>
    <t>Mục tiêu tham gia đi bộ</t>
  </si>
  <si>
    <t>Mục tiêu tham gia xe đạp</t>
  </si>
  <si>
    <t>Mật độ giao lộ đường phố</t>
  </si>
  <si>
    <t>Truy cập giao thông công cộng</t>
  </si>
  <si>
    <t>Truy cập không gian mở công cộng</t>
  </si>
  <si>
    <t>Dễ dàng tiếp cận với giao thông công cộng thường xuyên là một yếu tố quyết định quan trọng của hệ thống giao thông lành mạnh và bền vững. Giao thông công cộng gần nhà ở và việc làm làm tăng tỷ lệ phương thức của các chuyến đi giao thông công cộng, do đó khuyến khích đi bộ liên quan đến giao thông; cung cấp quyền truy cập vào các công việc và dịch vụ trong khu vực; nâng cao sức khỏe, phát triển kinh tế và bao trùm xã hội; và giảm ô nhiễm và phát thải carbon. Tần suất dịch vụ cũng khuyến khích sử dụng phương tiện giao thông công cộng, ngoài sự gần gũi của các trạm hoặc điểm dừng.</t>
  </si>
  <si>
    <t>Yêu cầu tiếp cận giao thông công cộng vào việc làm / cơ sở hạ tầng</t>
  </si>
  <si>
    <t>Yêu cầu phân phối việc làm</t>
  </si>
  <si>
    <t>Yêu cầu tối thiểu đối với giao thông công cộng</t>
  </si>
  <si>
    <t>Mục tiêu sử dụng phương tiện giao thông công cộng</t>
  </si>
  <si>
    <t>Truy cập địa phương vào không gian mở công cộng chất lượng cao thúc đẩy hoạt động thể chất giải trí và sức khỏe tâm thần. Không gian mở công cộng gần đó tạo ra môi trường vui vẻ, hấp dẫn, giúp làm mát thành phố và bảo vệ đa dạng sinh học. Khi các thành phố biến mất và không gian mở riêng tư suy giảm, việc cung cấp nhiều không gian mở công cộng hơn là rất quan trọng đối với sức khỏe dân số. Có không gian mở công cộng trong vòng 400 m nhà có thể khuyến khích đi bộ. Việc tiếp cận các công viên lớn hơn cũng có thể rất quan trọng.</t>
  </si>
  <si>
    <t>Yêu cầu tối thiểu đối với truy cập không gian mở công cộng</t>
  </si>
  <si>
    <t>Báo cáo đầy đủ bao gồm dữ liệu, phương pháp và giới hạn đã được công bố trong CHÈN CHUỖI TRÍCH DẪN &amp;| Dữ liệu dân số: Schiavina, M. et al. (2019): Đa hệ lưới dân số GHS (1975, 1990, 2000, 2015) R2019A. Ủy ban châu Âu, Trung tâm nghiên cứu chung (JRC). https://doi.org/10.2905/42E8BE89-54FF-464E-BE7B-BF9E64DA5218 | Ranh giới đô thị: Florczyk, A. et al. (2019): Cơ sở dữ liệu trung tâm đô thị GHS 2015, các thuộc tính đa giác và đa chiều, R2019A. Ủy ban châu Âu, Trung tâm nghiên cứu chung (JRC). https://data.jrc.ec.europa.eu/dataset/53473144-b88c-44bc-b4a3-4583ed1f547e | Tính năng đô thị: Những người đóng góp OpenStreetMap. Openstreetmap (2020). https://planet.osm.org/pbf/planet-200803.osm.pbf.torrent | Thang màu: Crameri, F. (2018). Bản đồ màu khoa học (3.0.4). Zenodo. https://doi.org/10.5281/zenodo.1287763</t>
  </si>
  <si>
    <t>Tác phẩm này được cấp phép theo Giấy phép quốc tế Creative Commons Attribution-NonCommercial 4.0.</t>
  </si>
  <si>
    <t>*Vui lòng cung cấp tóm tắt điều hành trong bảng cấu hình Ngôn ngữ cho thành phố này*</t>
  </si>
  <si>
    <t>Tamil (Auto-translation)</t>
  </si>
  <si>
    <t>உலகளாவிய ஆரோக்கியமான மற்றும் நிலையான நகர-குறிகாட்டிகள் ஒத்துழைப்பு</t>
  </si>
  <si>
    <t>சென்னை</t>
  </si>
  <si>
    <t>உணவு சந்தை</t>
  </si>
  <si>
    <t>வசதியான கடை</t>
  </si>
  <si>
    <t>எந்தவொரு பொது திறந்த வெளியும்</t>
  </si>
  <si>
    <t>பெரிய பொது திறந்த வெளி</t>
  </si>
  <si>
    <t>பொது போக்குவரத்து நிறுத்தம்</t>
  </si>
  <si>
    <t>வழக்கமான சேவையுடன் கூடிய பொதுப் போக்குவரத்து</t>
  </si>
  <si>
    <t>வழக்கமான சேவையுடன் பொது போக்குவரத்து (மதிப்பீடு செய்யப்படவில்லை)</t>
  </si>
  <si>
    <t>25 நகரங்களுக்கு தொடர்புடைய அண்டை நடைபயிற்சி</t>
  </si>
  <si>
    <t>தாழ்வானது</t>
  </si>
  <si>
    <t>நிரலளவு</t>
  </si>
  <si>
    <t>உயரிடம்</t>
  </si>
  <si>
    <t>அடையாளம் காணப்பட்ட கொள்கைகள்</t>
  </si>
  <si>
    <t>25 நகர சராசரி</t>
  </si>
  <si>
    <t>இந்த நகரத்திற்கு ஒரு உயர் தீர்மானம் 'ஹீரோ படத்தை' வழங்கவும், வெறுமனே .jpg வடிவத்தில் 1:1 (எ.கா. 1000p மூலம் 1000ppஸ்) விகிதத்தில் பரிமாணங்கள்.</t>
  </si>
  <si>
    <t>லோகோவை செருகு</t>
  </si>
  <si>
    <t>இன்போ இங்கே செருகப்பட வேண்டும் ...</t>
  </si>
  <si>
    <t>நடைப்பயணம்</t>
  </si>
  <si>
    <t>மக்கள் தொகை அடர்த்தி</t>
  </si>
  <si>
    <t>சுகாதாரம் மற்றும் சுஸ்டினபிலிட்டியை ஆதரிக்கும் நகர்ப்புற வடிவமைப்பு மற்றும் போக்குவரத்து கொள்கைகள் அடையாளம் காணப்பட்டன</t>
  </si>
  <si>
    <t>ஆரோக்கியமான நகரங்கள் குறித்த ஒருமித்த ஆதாரங்களுடன் இணைந்த குறிப்பிட்ட, அளவிடக்கூடிய கொள்கைகளுக்கான கொள்கை தர மதிப்பீடு</t>
  </si>
  <si>
    <t>நகர திட்டமிடல் தேவைகள்</t>
  </si>
  <si>
    <t>நடு/6</t>
  </si>
  <si>
    <t>உயர்/19</t>
  </si>
  <si>
    <t>பெருநகர நகர்ப்புற கொள்கையில் குறிப்பிட்ட சுகாதார கவனம் செலுத்தும் நடவடிக்கைகள்</t>
  </si>
  <si>
    <t>பெருநகர போக்குவரத்து கொள்கையில் குறிப்பிட்ட சுகாதார கவனம் செலுத்தும் நடவடிக்கைகள்</t>
  </si>
  <si>
    <t>நகர்ப்புற / போக்குவரத்து கொள்கை / சட்டங்களில் சுகாதார தாக்க மதிப்பீட்டு தேவைகள்</t>
  </si>
  <si>
    <t>பல்வேறு போக்குவரத்து முறைகளுக்கான உள்கட்டமைப்புக்கான அரசாங்க செலவினங்கள் பற்றிய தகவல்கள்</t>
  </si>
  <si>
    <t>போக்குவரத்து திட்டமிடல் தொடர்பான காற்று மாசுறுதல் கொள்கைகள்</t>
  </si>
  <si>
    <t>காணிப் பயன்பாட்டுதிட்டமிடல் தொடர்பான காற்று மாசுறுதல் கொள்கைகள்</t>
  </si>
  <si>
    <t>கொள்கை அடையாளம் காணப்பட்டது</t>
  </si>
  <si>
    <t>குறிப்பிட்ட தரநிலை அல்லது நோக்கம்</t>
  </si>
  <si>
    <t>அளவிடக்கூடிய இலக்கு</t>
  </si>
  <si>
    <t>சுகாதார ஆதாரங்களுடன் ஒத்த</t>
  </si>
  <si>
    <t>வீடமைப்பு அடர்த்திதேவைகள்</t>
  </si>
  <si>
    <t>தெரு இணைப்பு தேவைகள்</t>
  </si>
  <si>
    <t>கார் பயன்பாட்டை ஊக்கப்படுத்த பார்க்கிங் கட்டுப்பாடுகள்</t>
  </si>
  <si>
    <t>பாதசாரிகள் உள்கட்டமைப்பு வசதி</t>
  </si>
  <si>
    <t>சைக்கிள் ஓட்டுதல் உள்கட்டமைப்பு வசதிகள்</t>
  </si>
  <si>
    <t>நடைபயிற்சி பங்கேற்பு இலக்குகள்</t>
  </si>
  <si>
    <t>சைக்கிள் ஓட்டுதல் பங்கேற்பு இலக்குகள்</t>
  </si>
  <si>
    <t>தெரு வெட்டு அடர்த்தி</t>
  </si>
  <si>
    <t>பொது போக்குவரத்து அணுகல்</t>
  </si>
  <si>
    <t>பொது திறந்த வெளி அணுகல்</t>
  </si>
  <si>
    <t>அடிக்கடி பொதுப் போக்குவரத்தை எளிதாக அணுகுவது ஆரோக்கியமான மற்றும் நிலையான போக்குவரத்து அமைப்புகளை தீர்மானிக்கும் ஒரு முக்கிய காரணியாகும். வீட்டு வசதி மற்றும் வேலைவாய்ப்புக்கு அருகில் உள்ள பொதுப் போக்குவரத்து பொதுப் போக்குவரத்து பயணங்களின் பயன்முறை பங்கை அதிகரிக்கிறது, இதனால் போக்குவரத்து தொடர்பான நடைபயிற்சிஊக்குவிக்கிறது; பிராந்திய வேலைகள் மற்றும் சேவைகளை அணுகுதல்; சுகாதாரம், பொருளாதார மேம்பாடு மற்றும் சமூக உள்ளடக்கத்தை மேம்படுத்துதல்; மற்றும் மாசு மற்றும் கார்பன் உமிழ்வுகளைக் குறைத்தல். சேவைகளின் அதிர்வெண், நிலையங்கள் அல்லது நிறுத்தங்களின் அருகாமையில் கூடுதலாக, பொது போக்குவரத்து பயன்பாட்டை ஊக்குவிக்கிறது.</t>
  </si>
  <si>
    <t>வேலை/ உட்கட்டமைப்புவசதிகளை ப் பொது போக்குவரத்து அணுகல் தேவைகள்</t>
  </si>
  <si>
    <t>வேலைவாய்ப்பு விநியோகதேவைகள்</t>
  </si>
  <si>
    <t>பொது போக்குவரத்து அணுகலுக்கான குறைந்தபட்ச தேவைகள்</t>
  </si>
  <si>
    <t>பொதுப் போக்குவரத்து பயன்பாட்டிற்கான இலக்குகள்</t>
  </si>
  <si>
    <t>உயர்தர பொது திறந்த வெளிக்கான உள்ளூர் அணுகல் பொழுதுபோக்கு உடல் செயல்பாடு மற்றும் மன ஆரோக்கியத்தை ஊக்குவிக்கிறது. அருகிலுள்ள பொது திறந்தவெளி, கவர்ச்சிகரமான சூழல்களை உருவாக்குகிறது, நகரத்தை குளிர்விக்க உதவுகிறது மற்றும் பல்லுயிரினத்தைப் பாதுகாக்கிறது. நகரங்கள் குகைமற்றும் தனியார் திறந்தவெளி வீழ்ச்சியடையும் போது, அதிக பொது திறந்த வெளியை வழங்குவது மக்கள் தொகை ஆரோக்கியத்திற்கு முக்கியமானது. 400 மீ வீடுகளுக்குள் பொது திறந்த வெளி யை வைத்திருப்பது நடைபயிற்சியை ஊக்குவிக்கும். பெரிய பூங்காக்களை அணுகுவதும் முக்கியமானதாக இருக்கலாம்.</t>
  </si>
  <si>
    <t>பொது திறந்த வெளி அணுகலுக்கான குறைந்தபட்ச தேவைகள்</t>
  </si>
  <si>
    <t>தரவு, முறைகள் மற்றும் வரம்புகள் உள்ளிட்ட முழு அறிக்கை செருகு தொடர் மேற்கோள் &amp; | மக்கள் தொகை தரவு: ஷியாவினா, எம் மற்றும் பலர். (2019): ஜிஹெச்எஸ் மக்கள் தொகை கட்டம் மல்டிடெம்போரல் (1975, 1990, 2000, 2015) ஆர் 2019ஏ. ஐரோப்பிய ஆணையம், கூட்டு ஆராய்ச்சி மையம் (ஜே.ஆர்.சி.). https://doi.org/10.2905/42E8BE89-54FF-464E-BE7B-BF9E64DA5218 | நகர்ப்புற எல்லைகள்: ஃப்ளோர்சிக், ஏ. மற்றும் பலர். (2019): ஜிஹெச்எஸ் நகர்ப்புற மையம் தரவுத்தளம் 2015, மல்டிடெம்போரல் மற்றும் பல பரிமாண பண்புகள், ஆர்2019ஏ. ஐரோப்பிய ஆணையம், கூட்டு ஆராய்ச்சி மையம் (ஜே.ஆர்.சி.). https://data.jrc.ec.europa.eu/dataset/53473144-b88c-44bc-b4a3-4583ed1f547e | நகர்ப்புற அம்சங்கள்: ஓபன்ஸ்ட்ரீட்மேப் பங்களிப்பாளர்கள். ஓபன்ஸ்ட்ரீட்மேப் (2020). https://planet.osm.org/pbf/planet-200803.osm.pbf.torrent | வண்ண அளவு: க்ராமரி, எஃப் (2018). அறிவியல் வண்ண வரைபடங்கள் (3.0.4). ஜெனோடோ. https://doi.org/10.5281/zenodo.1287763</t>
  </si>
  <si>
    <t>இந்த வேலை ஒரு கிரியேட்டிவ் காமன்ஸ் கீழ் உரிமம்-அல்லாத வணிக 4.0 சர்வதேச உரிமம்.</t>
  </si>
  <si>
    <t>* இந்த நகரத்திற்கான மொழிகளின் உள்ளமைவுதாளில் நிர்வாக சுருக்கத்தை வழங்கவும்*</t>
  </si>
  <si>
    <t>Catalan</t>
  </si>
  <si>
    <t>Catalan (Auto-translation)</t>
  </si>
  <si>
    <t>Català (Traducció automàtica)</t>
  </si>
  <si>
    <t>Col·laboració global d'indicadors de ciutat saludables i sostenibles</t>
  </si>
  <si>
    <t>València</t>
  </si>
  <si>
    <t>Mercat alimentari</t>
  </si>
  <si>
    <t>Botiga de conveniència</t>
  </si>
  <si>
    <t>Qualsevol espai públic obert</t>
  </si>
  <si>
    <t>Gran espai públic obert</t>
  </si>
  <si>
    <t>Parada de transport públic</t>
  </si>
  <si>
    <t>Transport públic amb servei regular</t>
  </si>
  <si>
    <t>Transport públic amb servei regular (no avaluat)</t>
  </si>
  <si>
    <t>Passejada veïnal en relació amb 25 ciutats</t>
  </si>
  <si>
    <t>Baix</t>
  </si>
  <si>
    <t>Mitjana</t>
  </si>
  <si>
    <t>Alt</t>
  </si>
  <si>
    <t>Polítiques identificades</t>
  </si>
  <si>
    <t>25 mitjana de la ciutat</t>
  </si>
  <si>
    <t>Si us plau, proporcioneu una "imatge d'heroi" d'alta resolució per a aquesta ciutat, idealment en format .jpg amb dimensions en la proporció de 21:10 (per exemple, 2100px per 1000px)</t>
  </si>
  <si>
    <t>Si us plau, proporcioneu una "imatge d'heroi" d'alta resolució per a aquesta ciutat, idealment en format .jpg amb dimensions en la proporció d'1:1 (per exemple, 1000px per 1000px)</t>
  </si>
  <si>
    <t>INSEREIX UN LOGOTIP</t>
  </si>
  <si>
    <t>Infografia que s'inserirà aquí...</t>
  </si>
  <si>
    <t>Caminabilitat</t>
  </si>
  <si>
    <t>Densitat de població</t>
  </si>
  <si>
    <t>Disseny urbà i polítiques de transport de suport a la salut i sustinabilitat identificades</t>
  </si>
  <si>
    <t>Qualificació de la qualitat de les polítiques per a polítiques específiques i mesurables alineades amb l'evidència de consens sobre ciutats saludables</t>
  </si>
  <si>
    <t>Requisits urbanístics</t>
  </si>
  <si>
    <t>Mitjà/6</t>
  </si>
  <si>
    <t>Alt/19</t>
  </si>
  <si>
    <t>Accions específiques centrades en la salut en la política urbana metropolitana</t>
  </si>
  <si>
    <t>Accions específiques centrades en la salut en la política de transport metropolità</t>
  </si>
  <si>
    <t>Requisits d'avaluació de l'impacte en la salut en la política / legislació urbana / transport</t>
  </si>
  <si>
    <t>Informació sobre la despesa pública en infraestructures per a diferents modes de transport</t>
  </si>
  <si>
    <t>Polítiques de contaminació atmosfèrica relacionades amb la planificació del transport</t>
  </si>
  <si>
    <t>Polítiques de contaminació atmosfèrica relacionades amb la planificació de l'ús del sòl</t>
  </si>
  <si>
    <t>Norma o objectiu específic</t>
  </si>
  <si>
    <t>Objectiu mesurable</t>
  </si>
  <si>
    <t>Coherent amb l'evidència sanitària</t>
  </si>
  <si>
    <t>Requisits de densitat d'habitatge</t>
  </si>
  <si>
    <t>Requisits de connectivitat al carrer</t>
  </si>
  <si>
    <t>Restriccions d'aparcament per desincentivar l'ús del cotxe</t>
  </si>
  <si>
    <t>Dotació d'infraestructures per a vianants</t>
  </si>
  <si>
    <t>Provisió d'infraestructures ciclistes</t>
  </si>
  <si>
    <t>Objectius de participació a peu</t>
  </si>
  <si>
    <t>Objectius de participació ciclista</t>
  </si>
  <si>
    <t>Densitat d'intersecció de carrers</t>
  </si>
  <si>
    <t>Accés al transport públic</t>
  </si>
  <si>
    <t>Accés públic a l'espai obert</t>
  </si>
  <si>
    <t>El fàcil accés al transport públic freqüent és un determinant clau dels sistemes de transport saludables i sostenibles. El transport públic a prop de l'habitatge i l'ocupació augmenta la quota de modalitat dels viatges en transport públic, fomentant així el transport a peu; oferir accés a llocs de treball i serveis regionals; millorar la salut, el desenvolupament econòmic i la inclusió social. Reduir la contaminació i les emissions de carboni. La freqüència dels serveis també fomenta l'ús del transport públic, a més de la proximitat d'estacions o parades.</t>
  </si>
  <si>
    <t>Requisits per a l'accés al transport públic a l'ocupació/infraestructura</t>
  </si>
  <si>
    <t>Requisits de distribució d'ocupació</t>
  </si>
  <si>
    <t>Requisits mínims per a l'accés al transport públic</t>
  </si>
  <si>
    <t>Objectius per a l'ús del transport públic</t>
  </si>
  <si>
    <t>L'accés local a un espai públic obert d'alta qualitat promou l'activitat física recreativa i la salut mental. L'espai públic obert proper crea ambients convivencials i atractius, ajuda a refredar la ciutat i protegeix la biodiversitat. A mesura que les ciutats es densifiquen i l'espai obert privat disminueix, proporcionar més espai obert públic és fonamental per a la salut de la població. Disposar d'espai públic obert a menys de 400 m d'habitatges pot afavorir caminar. L'accés a parcs més grans també pot ser important.</t>
  </si>
  <si>
    <t>Requisits mínims per a l'accés a l'espai públic obert</t>
  </si>
  <si>
    <t>L'informe complet, que inclou dades, mètodes i limitacions, s'ha publicat a INSERT SERIES CITATION &amp;URL | Dades de població: Schiavina, M. et al. (2019): Xarxa de població de GHS multitemporal (1975, 1990, 2000, 2015) R2019A. Centre Comú de Recerca (JRC). https://doi.org/10.2905/42E8BE89-54FF-464E-BE7B-BF9E64DA5218 | Límits urbans: Florczyk, A. et al. (2019): Base de dades GHS Urban Centre 2015, atributs multitemporals i multidimensionals, R2019A. Centre Comú de Recerca (JRC). https://data.jrc.ec.europa.eu/dataset/53473144-b88c-44bc-b4a3-4583ed1f547e | Característiques urbanes: Col·laboradors d'OpenStreetMap. Openstreetmap (2020). https://planet.osm.org/pbf/planet-200803.osm.pbf.torrent | Escala de color: Crameri, F. (2018). Mapes científics en color (3.0.4). Zenodo. https://doi.org/10.5281/zenodo.1287763</t>
  </si>
  <si>
    <t>Aquesta obra està llicenciada sota una llicència internacional Creative Commons Reconeixement-No Comercial 4.0.</t>
  </si>
  <si>
    <t>*Proporcioneu el resum executiu en el full de configuració d'idiomes per a aquesta ciutat*</t>
  </si>
  <si>
    <t>noto_sans_hk</t>
  </si>
  <si>
    <t>fonts/NotoSansHK-VF.ttf</t>
  </si>
  <si>
    <t>https://github.com/googlefonts/noto-cjk/blob/main/Sans/Variable/TTF/Subset/NotoSansHK-VF.ttf</t>
  </si>
  <si>
    <t>German (Auto-translation)</t>
  </si>
  <si>
    <t>Köln</t>
  </si>
  <si>
    <t>Español (Revisiado_ERB)</t>
  </si>
  <si>
    <t xml:space="preserve">Colaboración global de indicadores de ciudades saludables y sostenibles </t>
  </si>
  <si>
    <t>Mercado</t>
  </si>
  <si>
    <t>Tienda de Conveniencia</t>
  </si>
  <si>
    <t>Espacio público abierto grande</t>
  </si>
  <si>
    <t>Caminabilidad del barrio en relación con las 25 ciudades</t>
  </si>
  <si>
    <t>% de la población que alcanza el umbral mínimo</t>
  </si>
  <si>
    <t>% de población
con acceso
a 500m...</t>
  </si>
  <si>
    <t>Mediana de las 25 ciudades</t>
  </si>
  <si>
    <t>Proporcione una "imagen heróica" de alta resolución para esta ciudad, idealmente en formato .jpg con dimensiones en la proporción de 21:10 (por ejemplo, 2100px por 1000px)</t>
  </si>
  <si>
    <t>Proporcione una "imagen heróica" de alta resolución para esta ciudad, idealmente en formato .jpg con dimensiones en la proporción de 1: 1 (por ejemplo, 1000px por 1000px)</t>
  </si>
  <si>
    <t>Infografía a insertar aquí...</t>
  </si>
  <si>
    <t>Caminabilidad</t>
  </si>
  <si>
    <t>Los umbrales citados en las descripciones de las gráficas se basan en el modelado de Cerin et al (2022) de las características del entorno construido necesarias para alcanzar el objetivo de la Organización Mundial de la Salud de una reducción relativa del ≥15% en la actividad física insuficiente a través de caminata (ver https://www.who.int/news-room/initiatives/gappa ).</t>
  </si>
  <si>
    <t>Políticas de diseño urbano y de transporte que apoyen la salud y la sostenibilidad identificadas</t>
  </si>
  <si>
    <t>Calificación de calidad para políticas específicas que sean medibles y estén alineadas con el consenso en la evidencia sobre ciudades saludables</t>
  </si>
  <si>
    <t>Requisitos para la planeación urbana</t>
  </si>
  <si>
    <t>Comparación de las 25 ciudades por grupo de ingresos</t>
  </si>
  <si>
    <t>Medio
/6</t>
  </si>
  <si>
    <t>Alto
/19</t>
  </si>
  <si>
    <t>Acciones específicas en la política urbana metropolitana centradas en la salud</t>
  </si>
  <si>
    <t>Acciones específicas en la política de transporte metropolitano centradas en la salud</t>
  </si>
  <si>
    <t>Requisitos de la evaluación de impacto en la salud, presentes en la política/legislación urbana/de transporte</t>
  </si>
  <si>
    <t>Norma u objetivo específico</t>
  </si>
  <si>
    <t>Requisitos de densidad de viviendas</t>
  </si>
  <si>
    <t>Acceso a transporte público</t>
  </si>
  <si>
    <t>Acceso espacios públicos abiertos</t>
  </si>
  <si>
    <t xml:space="preserve">El acceso a transporte público frecuente es un determinante clave para tener sistemas de transporte saludables y sostenibles. Su frecuencia, así como su cercanía a la vivienda y el empleo puede fomentar el uso de este modo de transporte y aumentar la proporción viajes. Fomentando así las caminatas por transporte; el acceso a empleos y servicios regionales; mejorar la salud, el desarrollo económico y la inclusión social; y la reducción de la contaminación y las emisiones de carbono. </t>
  </si>
  <si>
    <t>El acceso a espacios públicos abiertos de calidad promueve la actividad física y la salud mental. La cercanía a estos espacios crea entornos atractivos para la convivencia, coadyuva a enfriar las ciudades y a proteger la biodiversidad. Conforme las ciudades se densifican y el numero de espacios abiertos privados disminuye, proveer de espacios públicos es crucial para la salud poblacional. Tener un espacio público a menos de 400m alienta a la caminata, mientras que el acceso a parques grandes puede también ser importante.</t>
  </si>
  <si>
    <t>Requisitos mínimos para el acceso al espacio público al aire libre</t>
  </si>
  <si>
    <t>El informe completo que incluye datos, métodos y limitaciones se ha publicado en INSERT SERIES CITATION &amp; URL | Datos sobre  población: Schiavina, M. et al. (2019): GHS population grid multitemporal (1975, 1990, 2000, 2015) R2019A. European Commission, Joint Research Centre (JRC). https://doi.org/10.2905/42E8BE89-54FF-464E-BE7B-BF9E64DA5218 | Límites urbanos: Florczyk, A. et al. (2019): GHS Urban Centre Database 2015, multitemporal and multidimensional attributes, R2019A. European Commission, Joint Research Centre (JRC). https://data.jrc.ec.europa.eu/dataset/53473144-b88c-44bc-b4a3-4583ed1f547e | Características urbanas: OpenStreetMap contributors. Openstreetmap (2020). https://planet.osm.org/pbf/planet-200803.osm.pbf.torrent |Escala de colores: Crameri, F. (2018). Scientific colour-maps (3.0.4). Zenodo. https://doi.org/10.5281/zenodo.1287763</t>
  </si>
  <si>
    <t>Cita bibliográfica: Global Healthy &amp; Sustainable City-Indicators Collaboration. 2022. Indicators of Healthy and Sustainable Cities: Brief report, {city}. https://doi.org/INSERT-DOI-HERE</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</si>
  <si>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para 25 ciudades en 19 países a nivel internacional. Más detalles del estudio están disponibles en: https://doi.org/INSERT-DOI-HERE.  </t>
  </si>
  <si>
    <t>Las comparaciones con la mediana (valor observado habitual) entre las ciudades incluidas en el estudio podrían usarse para informar futuras políticas para la ciudad. Los mapas muestran la distribución de las características ambientales en {city}, que podrían usarse para identificar  áreas que podrían ser las más  beneficiadas con los cambios que ofrecen entornos más equitativos.</t>
  </si>
  <si>
    <t>% de población con acceso a transporte público</t>
  </si>
  <si>
    <t>% population with access to public transport</t>
  </si>
  <si>
    <t>% de población con acceso al transporte público</t>
  </si>
  <si>
    <t xml:space="preserve">% de población a 500m, o menos, de espacios públicos 
abierto de 1.5 hectáreas o más </t>
  </si>
  <si>
    <t>% de población a 500m, o menos, de transporte público cuya
frecuencia promedio entre semana es de 20 minutos o menos</t>
  </si>
  <si>
    <t>Walkability policy in {city}</t>
  </si>
  <si>
    <t>Public transport policy in {city}</t>
  </si>
  <si>
    <t>Public open space policy in {city}</t>
  </si>
  <si>
    <t>ஆங்கிலம்</t>
  </si>
  <si>
    <t>பொது போக்குவரத்து அணுகல் % மக்கள் தொகை</t>
  </si>
  <si>
    <t>மக்கள் தொகையில் % குறைந்தபட்ச வரம்பை பூர்த்தி செய்யுங்கள்*</t>
  </si>
  <si>
    <t>(கீழே) {city} 500 மீட்டர் (மீ) க்குள் வசதிகளை அணுகுவதற்கான மக்கள் தொகை சதவீதத்திற்கான மதிப்பீடுகள்.</t>
  </si>
  <si>
    <t>{city} நடைப்பயணக் கொள்கை</t>
  </si>
  <si>
    <t>{city} பொது போக்குவரத்து கொள்கை</t>
  </si>
  <si>
    <t>{city} பொது திறந்த வெளி கொள்கை</t>
  </si>
  <si>
    <t>fonts/Aaram-Regular.ttf</t>
  </si>
  <si>
    <t>https://github.com/dejavu-fonts/dejavu-fonts/releases</t>
  </si>
  <si>
    <t>https://github.com/enathu/aaram/blob/gh-pages/build/Aaram-Regular.ttf  (may have a missing glyph; unclear which)</t>
  </si>
  <si>
    <t>Comparisons with 25 cities internationally</t>
  </si>
  <si>
    <t>Policy presence in {city}</t>
  </si>
  <si>
    <t>Policy quality in {city}</t>
  </si>
  <si>
    <t>Healthy and Sustainable City Indicators Report:</t>
  </si>
  <si>
    <t>density_units</t>
  </si>
  <si>
    <t>per km²</t>
  </si>
  <si>
    <t>Neighbourhood population density</t>
  </si>
  <si>
    <t>Neighbourhood street intersection density</t>
  </si>
  <si>
    <t>Summary</t>
  </si>
  <si>
    <t>Rapport om sunde og bæredygtige byindikatorer:</t>
  </si>
  <si>
    <t>Sammenligninger med 25 byer internationalt</t>
  </si>
  <si>
    <t>Gent</t>
  </si>
  <si>
    <t>Dagligvarebutik</t>
  </si>
  <si>
    <t>% befolkning med adgang til offentlig transport</t>
  </si>
  <si>
    <t>% af befolkningen opfylder minimumsgrænsen*</t>
  </si>
  <si>
    <t>pr. km²</t>
  </si>
  <si>
    <t>Befolkningstætheden i nabolaget</t>
  </si>
  <si>
    <t>Tæthed i vejkryds i nabolaget</t>
  </si>
  <si>
    <t>Angiv et "heltebillede" i høj opløsning til denne by, ideelt i .jpg format med dimensioner i forholdet mellem 21:10 (f.eks. 2100px med 1000px)</t>
  </si>
  <si>
    <t>Angiv et "heltebillede" i høj opløsning til denne by, ideelt i .jpg format med dimensioner i forholdet 1:1 (f.eks. 1000px med 1000px)</t>
  </si>
  <si>
    <t>{city} Rapport om sunde og bæredygtige byindikatorer</t>
  </si>
  <si>
    <t xml:space="preserve">Denne korte rapport skitserer, hvordan {city} klarer sig på et udvalg af rumlige og politiske indikatorer for sunde og bæredygtige byer. Vores samarbejdsundersøgelse undersøgte den rumlige fordeling af bydesign og transportfunktioner og tilstedeværelsen og kvaliteten af byplanlægningspolitikker, der fremmer sundhed og bæredygtighed for 25 byer i 19 lande. Yderligere oplysninger om undersøgelsen findes på https://doi.org/INSERT-DOI-HERE.  </t>
  </si>
  <si>
    <t>Sammenligninger med medianen (sædvanlig observeret værdi) på tværs af de internationale byer, der indgår i undersøgelsen, kan bruges til at informere byens politikker. Kortene viser fordelingen af miljøfunktioner på tværs af {city}, som kan bruges til at identificere områder, der kan drage størst fordel af ændringer, der leverer sunde og bæredygtige miljøer.</t>
  </si>
  <si>
    <t>(nedenfor) {city} skøn for procentdel af befolkningen med adgang til faciliteter inden for 500 meter (m).</t>
  </si>
  <si>
    <t>* Tærskler er baseret på vores modellering af indbyggede miljøfunktioner, der kræver, at verdenssundhedsorganisationens globale handlingsplan for Physica Activity er målet om en 15% relativ reduktion i utilstrækkelig fysisk aktivitet gennem gang.  Vi fandt foreløbige beviser for, at vejkrydstætheden over xx og ultratætte kvarterer ( &gt; 15.000 personer pr. km²) kan have faldende fordele for fysisk aktivitet.  Dette er et vigtigt emne for fremtidig forskning.</t>
  </si>
  <si>
    <t>% af 25 byer med krav opfyldt efter indkomstgruppe</t>
  </si>
  <si>
    <t>Citat: Globalt samarbejde om sunde og bæredygtige byindikatorer. 2022. {city} Sund og bæredygtig by indikatorer Rapport: Sammenligninger med 25 byer internationalt. https://doi.org/INSERT-DOI-HERE</t>
  </si>
  <si>
    <t>Bericht über gesunde und nachhaltige Stadtindikatoren:</t>
  </si>
  <si>
    <t>Vergleiche mit 25 Städten international</t>
  </si>
  <si>
    <t>Global Healthy &amp; Sustainable City-Indicators Zusammenarbeit</t>
  </si>
  <si>
    <t>Lebensmittelmarkt</t>
  </si>
  <si>
    <t>Nachbarschaftsladen</t>
  </si>
  <si>
    <t>Jeder öffentliche Freiraum</t>
  </si>
  <si>
    <t>Großer öffentlicher Freiraum</t>
  </si>
  <si>
    <t>Haltestelle der öffentlichen Verkehrsmittel</t>
  </si>
  <si>
    <t>Öffentliche Verkehrsmittel mit Linienverkehr</t>
  </si>
  <si>
    <t>Öffentliche Verkehrsmittel mit Linienverkehr (nicht evaluiert)</t>
  </si>
  <si>
    <t>Begehbarkeit der Nachbarschaft im Vergleich zu 25 Städten</t>
  </si>
  <si>
    <t>Niedrig</t>
  </si>
  <si>
    <t>Durchschnitt</t>
  </si>
  <si>
    <t>Hoch</t>
  </si>
  <si>
    <t>% der Bevölkerung mit Zugang zu öffentlichen Verkehrsmitteln</t>
  </si>
  <si>
    <t>% der Bevölkerung erreicht Mindestschwelle*</t>
  </si>
  <si>
    <t>Identifizierte Richtlinien</t>
  </si>
  <si>
    <t>pro km²</t>
  </si>
  <si>
    <t>Bevölkerungsdichte in der Nachbarschaft</t>
  </si>
  <si>
    <t>Nachbarschaft Straßenkreuzungsdichte</t>
  </si>
  <si>
    <t>25 Stadtmedian</t>
  </si>
  <si>
    <t>Bitte stellen Sie ein hochauflösendes "Heldenbild" für diese Stadt zur Verfügung, idealerweise in .jpg Format mit Abmessungen im Verhältnis 21:10 (z.B. 2100px mal 1000px)</t>
  </si>
  <si>
    <t>Bitte stellen Sie für diese Stadt ein hochauflösendes "Heldenbild" zur Verfügung, idealerweise in .jpg Format mit Abmessungen im Verhältnis 1:1 (z.B. 1000px mal 1000px)</t>
  </si>
  <si>
    <t>LOGO EINFÜGEN</t>
  </si>
  <si>
    <t>Infografik wird hier eingefügt...</t>
  </si>
  <si>
    <t xml:space="preserve">Dieser kurze Bericht beschreibt, wie {city} bei einer Auswahl von räumlichen und politischen Indikatoren für gesunde und nachhaltige Städte abschneidet. Unsere gemeinsame Studie untersuchte die räumliche Verteilung von Stadtgestaltung und Verkehrsmerkmalen sowie das Vorhandensein und die Qualität von Stadtplanungspolitiken, die Gesundheit und Nachhaltigkeit für 25 Städte in 19 Ländern fördern. Weitere Details der Studie finden Sie unter https://doi.org/INSERT-DOI-HERE.  </t>
  </si>
  <si>
    <t>(unten) {city} schätzt den Prozentsatz der Bevölkerung mit Zugang zu Annehmlichkeiten im Umkreis von 500 Metern (m).</t>
  </si>
  <si>
    <t>Begehbarkeit</t>
  </si>
  <si>
    <t>Bevölkerungsdichte</t>
  </si>
  <si>
    <t>* Die Schwellenwerte basieren auf unserer Modellierung der Merkmale der gebauten Umwelt, die erforderlich sind, um das Ziel des Globalen Aktionsplans für Physica-Aktivitäten der Weltgesundheitsorganisation zu erreichen, eine relative Verringerung der unzureichenden körperlichen Aktivität durch Gehen um 15%.  Wir fanden vorläufige Beweise dafür, dass die Straßenkreuzungsdichte über xx und ultradichte Nachbarschaften (&gt;15.000 Personen pro km²) abnehmende Vorteile für körperliche Aktivität haben können.  Dies ist ein wichtiges Thema für die zukünftige Forschung.</t>
  </si>
  <si>
    <t>Politische Präsenz in {city}</t>
  </si>
  <si>
    <t>Stadtgestaltung und Verkehrspolitik zur Förderung von Gesundheit und Nachhaltigkeit ermittelt</t>
  </si>
  <si>
    <t>Richtlinienqualität in {city}</t>
  </si>
  <si>
    <t>Bewertung der Politikqualität für spezifische, messbare Maßnahmen, die auf Konsensergebnisse zu gesunden Städten abgestimmt sind</t>
  </si>
  <si>
    <t>Städtebauliche Anforderungen</t>
  </si>
  <si>
    <t>% der 25 Städte mit erfülltem Bedarf, nach Einkommensgruppe</t>
  </si>
  <si>
    <t>Mitte/6</t>
  </si>
  <si>
    <t>Hoch/19</t>
  </si>
  <si>
    <t>Spezifische gesundheitsorientierte Maßnahmen in der städtischen Stadtpolitik</t>
  </si>
  <si>
    <t>Spezifische gesundheitsorientierte Maßnahmen in der städtischen Verkehrspolitik</t>
  </si>
  <si>
    <t>Anforderungen an die Gesundheitsverträglichkeitsprüfung in der Stadt-/Verkehrspolitik/-gesetzgebung</t>
  </si>
  <si>
    <t>Informationen über die staatlichen Infrastrukturausgaben für verschiedene Verkehrsträger</t>
  </si>
  <si>
    <t>Luftverschmutzungspolitik im Zusammenhang mit der Verkehrsplanung</t>
  </si>
  <si>
    <t>Luftverschmutzungspolitik im Zusammenhang mit der Flächennutzungsplanung</t>
  </si>
  <si>
    <t>Begehbarkeitsrichtlinie in {city}</t>
  </si>
  <si>
    <t>ÖPNV-Politik in {city}</t>
  </si>
  <si>
    <t>Öffentliche Freiraumpolitik in {city}</t>
  </si>
  <si>
    <t>Richtlinie identifiziert</t>
  </si>
  <si>
    <t>Spezifische Norm oder Zielsetzung</t>
  </si>
  <si>
    <t>Messbares Ziel</t>
  </si>
  <si>
    <t>Im Einklang mit gesundheitsbezogenen Erkenntnissen</t>
  </si>
  <si>
    <t>Anforderungen an die Gehäusedichte</t>
  </si>
  <si>
    <t>Anforderungen an die Straßenkonnektivität</t>
  </si>
  <si>
    <t>Parkbeschränkungen, um die Nutzung von Autos zu verhindern</t>
  </si>
  <si>
    <t>Bereitstellung von Fußgängerinfrastruktur</t>
  </si>
  <si>
    <t>Bereitstellung von Fahrradinfrastruktur</t>
  </si>
  <si>
    <t>Walking Partizipationsziele</t>
  </si>
  <si>
    <t>Ziele für die Teilnahme am Radsport</t>
  </si>
  <si>
    <t>Straßenkreuzungsdichte</t>
  </si>
  <si>
    <t>Anbindung an öffentliche Verkehrsmittel</t>
  </si>
  <si>
    <t>Zugang zum öffentlichen Freiraum</t>
  </si>
  <si>
    <t>Der einfache Zugang zu häufigen öffentlichen Verkehrsmitteln ist ein schlüsselfaktor für gesunde und nachhaltige Verkehrssysteme. Öffentliche Verkehrsmittel in der Nähe von Wohnraum und Beschäftigung erhöhen den Anteil der Verkehrsmittel an Fahrten mit öffentlichen Verkehrsmitteln und fördern so das verkehrsbezogene Gehen; Zugang zu regionalen Arbeitsplätzen und Dienstleistungen; Verbesserung der Gesundheit, der wirtschaftlichen Entwicklung und der sozialen Inklusion; und Verringerung der Umweltverschmutzung und der Kohlenstoffemissionen. Die Häufigkeit der Dienste fördert neben der Nähe von Bahnhöfen oder Haltestellen auch die Nutzung öffentlicher Verkehrsmittel.</t>
  </si>
  <si>
    <t>Anforderungen an den Zugang öffentlicher Verkehrsmittel zu Beschäftigung/Infrastruktur</t>
  </si>
  <si>
    <t>Anforderungen an die Verteilung der Beschäftigung</t>
  </si>
  <si>
    <t>Mindestanforderungen an den Zugang zu öffentlichen Verkehrsmitteln</t>
  </si>
  <si>
    <t>Ziele für die Nutzung öffentlicher Verkehrsmittel</t>
  </si>
  <si>
    <t>Der lokale Zugang zu hochwertigen öffentlichen Freiflächen fördert körperliche Aktivität und psychische Gesundheit. Der nahe gelegene öffentliche Freiraum schafft gesellige, attraktive Umgebungen, kühlt die Stadt und schützt die Artenvielfalt. Da sich Städte verdichten und private Freiflächen abnehmen, ist die Bereitstellung von mehr öffentlichem Freiraum für die Gesundheit der Bevölkerung von entscheidender Bedeutung. Öffentliche Freiflächen im Umkreis von 400 m von Häusern können zum Gehen einladen. Der Zugang zu größeren Parks kann ebenfalls wichtig sein.</t>
  </si>
  <si>
    <t>Mindestanforderungen an den Zugang zu öffentlichem Freiraum</t>
  </si>
  <si>
    <t>Der vollständige Bericht mit Daten, Methoden und Einschränkungen wurde in INSERT SERIES CITATION &amp; URL | Bevölkerungsdaten: Schiavina, M. et al. (2019): GHS population grid multitemporal (1975, 1990, 2000, 2015) R2019A. Europäische Kommission, Gemeinsame Forschungsstelle (GFS). https://doi.org/10.2905/42E8BE89-54FF-464E-BE7B-BF9E64DA5218 | Stadtgrenzen: Florczyk, A. et al. (2019): GHS Urban Centre Database 2015, multitemporale und multidimensionale Attribute, R2019A. Europäische Kommission, Gemeinsame Forschungsstelle (GFS). https://data.jrc.ec.europa.eu/dataset/53473144-b88c-44bc-b4a3-4583ed1f547e | Urbane Features: OpenStreetMap-Mitwirkende. Openstreetmap (2020). https://planet.osm.org/pbf/planet-200803.osm.pbf.torrent | Farbskala: Crameri, F. (2018). Wissenschaftliche Farbkarten (3.0.4). Zenodo. https://doi.org/10.5281/zenodo.1287763</t>
  </si>
  <si>
    <t>Zitiervorschlag: Global Healthy &amp; Sustainable City-Indicators Collaboration. 2022. {city} Healthy and Sustainable City Indicators Report: Vergleiche mit 25 Städten weltweit. https://doi.org/INSERT-DOI-HERE</t>
  </si>
  <si>
    <t>Dieses Werk ist lizenziert unter einer Creative Commons Attribution-NonCommercial 4.0 International License.</t>
  </si>
  <si>
    <t>*Bitte geben Sie eine Zusammenfassung im Konfigurationsblatt Sprachen für diese Stadt an*</t>
  </si>
  <si>
    <t>Deutsch (Automatische Übersetzung)</t>
  </si>
  <si>
    <t>Informe de Indicadores de Ciudades Saludables y Sostenibles:</t>
  </si>
  <si>
    <t>Comparaciones con 25 ciudades a nivel internacional</t>
  </si>
  <si>
    <t>% de la población que cumple el umbral mínimo*</t>
  </si>
  <si>
    <t>por km²</t>
  </si>
  <si>
    <t>Densidad de población del barrio</t>
  </si>
  <si>
    <t>Densidad de intersección de calles vecinales</t>
  </si>
  <si>
    <t>* Los umbrales se basan en nuestro modelado de las características del entorno construido requeridas para alcanzar el objetivo del Plan de Acción Mundial para la Actividad Física de la Organización Mundial de la Salud de una reducción relativa del 15% en la actividad física insuficiente a través de caminar.  Encontramos evidencia preliminar de que la densidad de intersección de calles por encima de xx y los vecindarios ultradensos (&gt;15,000 personas por km²) pueden tener beneficios decrecientes para la actividad física.  Este es un tema importante para futuras investigaciones.</t>
  </si>
  <si>
    <t>% de 25 ciudades con requisitos cumplidos, por grupo de ingresos</t>
  </si>
  <si>
    <t>Citación: Colaboración Global Healthy &amp; Sustainable City-Indicators. 2022. {city} Informe de indicadores de ciudades saludables y sostenibles: comparaciones con 25 ciudades a nivel internacional. https://doi.org/INSERT-DOI-HERE</t>
  </si>
  <si>
    <t>Relatório de Indicadores urbanos saudáveis e sustentáveis:</t>
  </si>
  <si>
    <t>Comparações com 25 cidades internacionalmente</t>
  </si>
  <si>
    <t>% população com acesso ao transporte público</t>
  </si>
  <si>
    <t>% da população cumpre o limite mínimo*</t>
  </si>
  <si>
    <t>Densidade populacional do bairro</t>
  </si>
  <si>
    <t>Densidade de cruzamento de rua do bairro</t>
  </si>
  <si>
    <t>Por favor, forneça uma "imagem heróia" de alta resolução para esta cidade, idealmente em formato .jpg com dimensões na proporção de 21:10 (por exemplo, 2100px por 1000px)</t>
  </si>
  <si>
    <t xml:space="preserve">Este breve relatório descreve como {city} se sai em uma seleção de indicadores espaciais e políticos de cidades saudáveis e sustentáveis. Nosso estudo colaborativo analisou a distribuição espacial das características de projeto e transporte urbano e a presença e qualidade das políticas de planejamento urbano que promovem a saúde e a sustentabilidade para 25 cidades em 19 países. Mais detalhes do estudo estão disponíveis em https://doi.org/INSERT-DOI-HERE.  </t>
  </si>
  <si>
    <t>* Os limiares são baseados em nossa modelagem de recursos ambientais construídos necessários para atingir a meta do Plano de Ação Global para Atividade física da Organização Mundial da Saúde de uma redução relativa de 15% na atividade física insuficiente através da caminhada.  Encontramos evidências preliminares de que a densidade de cruzamentos de rua acima de xx e bairros ultra-densos (&gt;15.000 pessoas por km²) pode ter benefícios cada vez menores para a atividade física.  Este é um tema importante para futuras pesquisas.</t>
  </si>
  <si>
    <t>% das 25 cidades com exigência atendida, por grupo de renda</t>
  </si>
  <si>
    <t>Política de walkability em {city}</t>
  </si>
  <si>
    <t>Comparações com 25 cidades a nível internacional</t>
  </si>
  <si>
    <t>% da população com acesso aos transportes públicos</t>
  </si>
  <si>
    <t>% da população cumpre o limiar mínimo*</t>
  </si>
  <si>
    <t>Densidade de cruzamento de rua da vizinhança</t>
  </si>
  <si>
    <t>Por favor, forneça uma "imagem de herói" de alta resolução para esta cidade, idealmente em .jpg formato com dimensões na proporção de 1:1 (por exemplo, 1000px por 1000px)</t>
  </si>
  <si>
    <t xml:space="preserve">Este breve relatório descreve como {city} se apresenta numa seleção de indicadores espaciais e políticos de cidades saudáveis e sustentáveis. O nosso estudo colaborativo analisou a distribuição espacial de características de design urbano e transportes e a presença e qualidade das políticas de urbanismo que promovem a saúde e a sustentabilidade de 25 cidades em 19 países. Mais detalhes sobre o estudo estão disponíveis em https://doi.org/INSERT-DOI-HERE.  </t>
  </si>
  <si>
    <t>As comparações com a mediana (valor habitual observado) nas cidades internacionais incluídas no estudo poderiam ser usadas para informar as políticas da cidade. Os mapas mostram a distribuição de características ambientais através de {city}, que poderia ser usada para identificar áreas que poderiam beneficiar mais de mudanças que oferecem ambientes saudáveis e sustentáveis.</t>
  </si>
  <si>
    <t>(abaixo) {city} estimativas para percentagem de população com acesso a comodidades dentro de 500 metros (m).</t>
  </si>
  <si>
    <t>* Os limiares baseiam-se na nossa modelação de características ambientais construídas necessárias para atingir o objetivo do Plano de Ação Global para a Atividade da Física da Organização Mundial de Saúde de uma redução relativa de 15% na atividade física insuficiente através da caminhada.  Encontramos provas preliminares de que a densidade da intersecção de rua acima de xx e bairros ultra-densos (&gt; 15.000 pessoas por km²) podem ter benefícios decrescentes para a atividade física.  Este é um tema importante para a investigação futura.</t>
  </si>
  <si>
    <t>Presença política em {city}</t>
  </si>
  <si>
    <t>Qualidade de política em {city}</t>
  </si>
  <si>
    <t>% de 25 cidades com requisitos cumpridos, por grupo de rendimentos</t>
  </si>
  <si>
    <t>Política de transportes públicos em {city}</t>
  </si>
  <si>
    <t>Política de espaço aberto público em {city}</t>
  </si>
  <si>
    <t>Citação: Global Healthy &amp; Sustainable City-Indicators Collaboration. 2022. {city} Relatório de Indicadores urbanos saudáveis e sustentáveis: Comparações com 25 cidades a nível internacional. https://doi.org/INSERT-DOI-HERE</t>
  </si>
  <si>
    <t>รายงานตัวชี้วัดเมืองที่ดีต่อสุขภาพและยั่งยืน:</t>
  </si>
  <si>
    <t>เปรียบเทียบกับ 25 เมืองในระดับสากล</t>
  </si>
  <si>
    <t>% ประชากรที่สามารถเข้าถึงระบบขนส่งสาธารณะ</t>
  </si>
  <si>
    <t>% ของประชากรตรงตามเกณฑ์ขั้นต่ํา*</t>
  </si>
  <si>
    <t>ต่อ ตร.กม.²</t>
  </si>
  <si>
    <t>ความหนาแน่นของประชากรในละแวกใกล้เคียง</t>
  </si>
  <si>
    <t>ความหนาแน่นของทางแยกถนนในละแวกใกล้เคียง</t>
  </si>
  <si>
    <t>โปรดระบุ 'ภาพฮีโร่' ความละเอียดสูงสําหรับเมืองนี้โดยเฉพาะอย่างยิ่งในรูปแบบ.jpgที่มีขนาดในอัตราส่วน 21:10 (เช่น 2100px x 1000px)</t>
  </si>
  <si>
    <t>โปรดระบุ 'ภาพฮีโร่' ความละเอียดสูงสําหรับเมืองนี้โดยเฉพาะอย่างยิ่งในรูปแบบ.jpgที่มีขนาดในอัตราส่วน 1: 1 (เช่น 1000px x 1000px)</t>
  </si>
  <si>
    <t xml:space="preserve">รายงานสั้น ๆ นี้สรุปว่า {city} ดําเนินการอย่างไรกับการเลือกตัวชี้วัดเชิงพื้นที่และนโยบายของเมืองที่มีสุขภาพดีและยั่งยืน การศึกษาความร่วมมือของเราตรวจสอบการกระจายเชิงพื้นที่ของคุณสมบัติการออกแบบและการขนส่งในเมืองและการมีและคุณภาพของนโยบายการวางผังเมืองที่ส่งเสริมสุขภาพและความยั่งยืนสําหรับ 25 เมืองใน 19 ประเทศ สามารถดูรายละเอียดเพิ่มเติมของการศึกษาได้ที่ https://doi.org/INSERT-DOI-HERE  </t>
  </si>
  <si>
    <t>การเปรียบเทียบกับค่ามัธยฐาน (ค่าที่สังเกตได้ตามปกติ) ทั่วเมืองระหว่างประเทศที่รวมอยู่ในการศึกษาสามารถใช้เพื่อแจ้งนโยบายของเมือง แผนที่แสดงการกระจายคุณสมบัติด้านสิ่งแวดล้อมทั่วทั้ง {city} ซึ่งสามารถใช้เพื่อระบุพื้นที่ที่จะได้รับประโยชน์สูงสุดจากการเปลี่ยนแปลงที่ให้สภาพแวดล้อมที่ดีต่อสุขภาพและยั่งยืน</t>
  </si>
  <si>
    <t>(ด้านล่าง) {city} ประมาณการสําหรับเปอร์เซ็นต์ของประชากรที่สามารถเข้าถึงสิ่งอํานวยความสะดวกภายใน 500 เมตร (ม.)</t>
  </si>
  <si>
    <t>* เกณฑ์จะขึ้นอยู่กับการสร้างแบบจําลองของคุณสมบัติสภาพแวดล้อมที่สร้างขึ้นของเราที่จําเป็นในการเข้าถึงแผนปฏิบัติการทั่วโลกขององค์การอนามัยโลกสําหรับเป้าหมายกิจกรรมฟิสิกส์ของการลดสัมพัทธ์ 15% ในการออกกําลังกายไม่เพียงพอผ่านการเดิน  เราพบหลักฐานเบื้องต้นว่าความหนาแน่นของทางแยกถนนเหนือ xx และย่านที่มีความหนาแน่นสูงเป็นพิเศษ (&gt; 15,000 คนต่อตร.กม.) อาจมีประโยชน์ลดลงสําหรับการออกกําลังกาย  นี่เป็นหัวข้อสําคัญสําหรับการวิจัยในอนาคต</t>
  </si>
  <si>
    <t>คุณภาพนโยบายใน {city}</t>
  </si>
  <si>
    <t>% ของ 25 เมืองที่มีความต้องการตรงตาม, ตามกลุ่มรายได้</t>
  </si>
  <si>
    <t>นโยบายความสามารถในการเดินใน {city}</t>
  </si>
  <si>
    <t>นโยบายระบบขนส่งสาธารณะใน {city}</t>
  </si>
  <si>
    <t>นโยบายพื้นที่เปิดโล่งสาธารณะใน {city}</t>
  </si>
  <si>
    <t>รายงานฉบับเต็มรวมถึงข้อมูล วิธีการ และข้อจํากัดได้รับการเผยแพร่ใน INSERT SERIES CITATION &amp; URL | ข้อมูลประชากร: Schiavina, M. et al. (2019): ตารางประชากร GHS หลายเทมโปรัล (1975, 1990, 2000, 2015) R2019A คณะกรรมาธิการยุโรป, ศูนย์วิจัยร่วม (JRC). https://doi.org/10.2905/42E8BE89-54FF-464E-BE7B-BF9E64DA5218 | ขอบเขตของเมือง: Florczyk, A. et al. (2019): ฐานข้อมูลใจกลางเมือง GHS 2015, คุณลักษณะหลายมิติและหลายมิติ, R2019A คณะกรรมาธิการยุโรป, ศูนย์วิจัยร่วม (JRC). https://data.jrc.ec.europa.eu/dataset/53473144-b88c-44bc-b4a3-4583ed1f547e | คุณสมบัติในเมือง: ผู้สนับสนุน OpenStreetMap Opentreetmap (2020) https://planet.osm.org/pbf/planet-200803.osm.pbf.torrent | ระดับสี: Crameri, F. (2018) แผนที่สีทางวิทยาศาสตร์ (3.0.4) เซโนโด้ https://doi.org/10.5281/zenodo.1287763</t>
  </si>
  <si>
    <t>ข้อมูลอ้างอิง: ความร่วมมือด้านตัวชี้วัดเมืองที่ดีต่อสุขภาพและยั่งยืนทั่วโลก 2022. {city} รายงานตัวชี้วัดเมืองที่มีสุขภาพดีและยั่งยืน: เปรียบเทียบกับ 25 เมืองในระดับสากล. https://doi.org/INSERT-DOI-HERE</t>
  </si>
  <si>
    <t>健康和可持續的城市指標報告：</t>
  </si>
  <si>
    <t>與國際25個城市的比較</t>
  </si>
  <si>
    <t>達到最低閾值的人口百分比*</t>
  </si>
  <si>
    <t>每平方公里</t>
  </si>
  <si>
    <t>鄰里人口密度</t>
  </si>
  <si>
    <t>鄰里街道交叉口密度</t>
  </si>
  <si>
    <t>請為這個城市提供高解析度的「英雄圖像」，最好是.jpg格式，尺寸比例為21：10（例如2100px×1000px）</t>
  </si>
  <si>
    <t>請為這個城市提供高解析度的「主圖片」，最好是.jpg格式，尺寸比例為1：1（例如1000px×1000px）</t>
  </si>
  <si>
    <t>*閾值基於我們對建築環境特徵的建模，這些特徵是達到世界衛生組織的Physica活動全球行動計劃目標所需的，即通過步行將身體活動不足相對減少15%。 我們發現初步證據表明，超過xx的街道交叉口密度和超密集社區（每平方公里&gt;15，000人）可能對身體活動的好處減少。 這是未來研究的一個重要課題。</t>
  </si>
  <si>
    <t>按收入組別劃分的25個符合要求的城市的百分比</t>
  </si>
  <si>
    <t>ஆரோக்கியமான மற்றும் நிலையான நகர குறிகாட்டிகள் அறிக்கை:</t>
  </si>
  <si>
    <t>சர்வதேச அளவில் 25 நகரங்களுடன் ஒப்பீடுகள்</t>
  </si>
  <si>
    <t>பாங்காக்</t>
  </si>
  <si>
    <t>ஒரு கி.மீ²</t>
  </si>
  <si>
    <t>சுற்றுப்புற மக்கள் தொகை அடர்த்தி</t>
  </si>
  <si>
    <t>அக்கம் பக்க தெரு சந்திப்பு அடர்த்தி</t>
  </si>
  <si>
    <t>இந்த நகரத்திற்கு ஒரு உயர் தீர்மானம் 'ஹீரோ படத்தை' வழங்கவும், வெறுமனே .jpg வடிவத்தில் 21:10 (எ.கா. 1000ppஸ் மூலம் 2100ppஸ்) விகிதத்தில் பரிமாணங்கள்.</t>
  </si>
  <si>
    <t>* வரம்புகள் உலக சுகாதார அமைப்பின் உலகளாவிய செயல் திட்டத்தை அடைய தேவைப்படும் கட்டமைக்கப்பட்ட சுற்றுச்சூழல் அம்சங்களை எங்கள் மாடலிங் அடிப்படையில் உள்ளன ஃபைசிகா நடவடிக்கை இலக்கு 15% நடைபயிற்சி மூலம் போதுமான உடல் செயல்பாடு குறைப்பு.  நாங்கள் ஆரம்ப ஆதாரங்கள் எக்ஸ்எக்ஸ் மேலே தெரு குறுக்கீடு அடர்த்தி மற்றும் தீவிர அடர்த்தியான சுற்றுப்புறங்கள் (&gt;15,000 நபர்கள் ஒரு கி.மீ²) உடல் செயல்பாடு நன்மைகள் குறைந்து இருக்கலாம் என்று கண்டறியப்பட்டது.  இது எதிர்கால ஆராய்ச்சிக்கு ஒரு முக்கியமான தலைப்பு.</t>
  </si>
  <si>
    <t>தேவைபூர்த்தி செய்யப்பட்ட 25 நகரங்களில்% வருமானக் குழுவால்</t>
  </si>
  <si>
    <t>Báo cáo các chỉ số thành phố lành mạnh và bền vững:</t>
  </si>
  <si>
    <t>So sánh với 25 thành phố quốc tế</t>
  </si>
  <si>
    <t>% dân số có quyền truy cập vào giao thông công cộng</t>
  </si>
  <si>
    <t>% dân số đáp ứng ngưỡng tối thiểu*</t>
  </si>
  <si>
    <t>trên mỗi km²</t>
  </si>
  <si>
    <t>Mật độ dân số khu phố</t>
  </si>
  <si>
    <t>Mật độ giao lộ đường phố lân cận</t>
  </si>
  <si>
    <t>{city} Báo cáo chỉ số thành phố lành mạnh và bền vững</t>
  </si>
  <si>
    <t>* Ngưỡng được dựa trên mô hình của chúng tôi về các tính năng môi trường xây dựng cần thiết để đạt được Mục tiêu Kế hoạch hành động toàn cầu của Tổ chức Y tế Thế giới về hoạt động Physica giảm 15% tương đối hoạt động thể chất không đủ thông qua đi bộ.  Chúng tôi đã tìm thấy bằng chứng sơ bộ cho thấy mật độ giao lộ đường phố trên xx và các khu phố cực kỳ dày đặc (&gt;15.000 người trên mỗi km²) có thể có lợi ích giảm cho hoạt động thể chất.  Đây là một chủ đề quan trọng cho nghiên cứu trong tương lai.</t>
  </si>
  <si>
    <t>Sự hiện diện chính sách trong {city}</t>
  </si>
  <si>
    <t>Chất lượng chính sách trong {city}</t>
  </si>
  <si>
    <t>% của 25 thành phố có yêu cầu đáp ứng, theo nhóm thu nhập</t>
  </si>
  <si>
    <t>Chính sách khả năng đi bộ trong {city}</t>
  </si>
  <si>
    <t>Informe d'indicadors de ciutat saludables i sostenibles:</t>
  </si>
  <si>
    <t>Comparacions amb 25 ciutats a nivell internacional</t>
  </si>
  <si>
    <t>% de població amb accés al transport públic</t>
  </si>
  <si>
    <t>% de població que compleix el llindar mínim*</t>
  </si>
  <si>
    <t>Densitat de població veïnal</t>
  </si>
  <si>
    <t>Densitat d'intersecció de carrers del barri</t>
  </si>
  <si>
    <t>{city} Informe d'indicadors de ciutat saludables i sostenibles</t>
  </si>
  <si>
    <t xml:space="preserve">Aquest breu informe descriu com funciona la ciutat en una selecció d'indicadors espacials i polítics de ciutats saludables i sostenibles. El nostre estudi col·laboratiu va examinar la distribució espacial de les característiques de disseny urbà i transport i la presència i qualitat de les polítiques de planificació urbana que promouen la salut i la sostenibilitat per a 25 ciutats de 19 països. Més detalls de l'estudi estan disponibles a https://doi.org/INSERT-DOI-HERE.  </t>
  </si>
  <si>
    <t>Les comparacions amb la mitjana (valor observat habitual) a les ciutats internacionals incloses en l'estudi es podrien utilitzar per informar les polítiques de la ciutat. Els mapes mostren la distribució de les característiques ambientals a través de la ciutat, que es podrien utilitzar per identificar les àrees que podrien beneficiar-se més dels canvis que ofereixen entorns saludables i sostenibles.</t>
  </si>
  <si>
    <t>(a sota) {city} estima el percentatge de població amb accés a serveis a menys de 500 metres (m).</t>
  </si>
  <si>
    <t>* Els llindars es basen en el nostre modelatge de les característiques de l'entorn construït que es requereixen per assolir l'objectiu del Pla d'Acció Global per a l'Activitat Física de l'Organització Mundial de la Salut (OMS) d'una reducció relativa del 15% de l'activitat física insuficient a través del caminar.  Hem trobat evidències preliminars que la densitat d'intersecció de carrers per sobre dels barris xx i ultra densos (&gt; 15.000 persones per km²) pot tenir beneficis decreixents per a l'activitat física.  Aquest és un tema important per a futures investigacions.</t>
  </si>
  <si>
    <t>Presència de polítiques a {city}</t>
  </si>
  <si>
    <t>Qualitat de la política a {city}</t>
  </si>
  <si>
    <t>% de 25 ciutats amb requisit complert, per grup de renda</t>
  </si>
  <si>
    <t>Política de caminabilitat a {city}</t>
  </si>
  <si>
    <t>Política de transport públic a {city}</t>
  </si>
  <si>
    <t>Política d'espai obert públic a {city}</t>
  </si>
  <si>
    <t>Col·laboració Global d'Indicadors de Ciutat Saludables i Sostenibles. 2022. Informe d'indicadors de ciutat saludables i sostenibles: comparacions amb 25 ciutats a nivell internacional. https://doi.org/INSERT-DOI-HERE</t>
  </si>
  <si>
    <t xml:space="preserve">Walkable kvarterer giver muligheder for aktiv, sund og bæredygtig livsstil. Walkable neighourhoods har tilstrækkelig, men ikke overdreven tæthed af boliger og befolkning til at støtte tilstrækkelig levering af lokale faciliteter, herunder offentlig transport. Walkable kvarterer har også blandede arealanvendelser og velforbundne gader for at sikre nærliggende og bekvem adgang til destinationer. Fodgængerinfrastruktur af høj kvalitet og reduktion af trafikken gennem styring af efterspørgslen efter brug af biler kan også tilskynde til at gå til transport.
</t>
  </si>
  <si>
    <t>Begehbare Nachbarschaften bieten Möglichkeiten für einen aktiven, gesunden und nachhaltigen Lebensstil. Begehbare Nachbarschaften haben eine ausreichende, aber nicht übermäßige Dichte an Wohnungen und Bevölkerung, um eine angemessene Bereitstellung lokaler Einrichtungen einschließlich öffentlicher Verkehrsmittel zu unterstützen. Begehbare Viertel haben auch gemischte Landnutzungen und gut angebundene Straßen, um einen unmittelbaren und bequemen Zugang zu Zielen zu gewährleisten. Eine qualitativ hochwertige Fußgängerinfrastruktur und die Verringerung des Verkehrs durch die Steuerung der Nachfrage nach Autonutzung können auch das Gehen für den Transport fördern.</t>
  </si>
  <si>
    <t xml:space="preserve">Los vecindarios transitables brindan oportunidades para estilos de vida activos, saludables y sostenibles. Los barrios transitables tienen una densidad suficiente pero no excesiva de viviendas y población para apoyar la provisión adecuada de servicios locales, incluidos los servicios de transporte público. Los barrios transitables también tienen usos mixtos de la tierra y calles bien conectadas, para garantizar un acceso cercano y conveniente a los destinos. La infraestructura peatonal de alta calidad y la reducción del tráfico a través de la gestión de la demanda de uso del automóvil también pueden alentar a caminar para el transporte.
</t>
  </si>
  <si>
    <t xml:space="preserve">Bairros andáveis oferecem oportunidades para estilos de vida ativos, saudáveis e sustentáveis. Os neighourhoods andáveis têm densidade suficiente, mas não excessiva, de moradias e população para apoiar a oferta adequada de comodidades locais, incluindo serviços de transporte público. Os bairros walkable também têm usos mistos de terra e ruas bem conectadas, para garantir acesso próximo e conveniente aos destinos. Infraestrutura de pedestres de alta qualidade e redução do tráfego através do gerenciamento da demanda pelo uso do carro também podem incentivar a caminhada para o transporte.
</t>
  </si>
  <si>
    <t>Os bairros ambulantes oferecem oportunidades para estilos de vida ativos, saudáveis e sustentáveis. As neighourhoods ambulantes têm densidade suficiente, mas não excessiva, de habitações e população para apoiar a prestação adequada de comodidades locais, incluindo serviços de transportes públicos. Os bairros ambulantes também têm usos mistos de terra e ruas bem conectadas, para garantir o acesso próximo e conveniente aos destinos. As infraestruturas pedonais de alta qualidade e a redução do tráfego através da gestão da procura de utilização automóvel também podem incentivar a caminhada para o transporte.</t>
  </si>
  <si>
    <t>ละแวกใกล้เคียงที่เดินได้เปิดโอกาสให้มีวิถีชีวิตที่กระฉับกระเฉง มีสุขภาพดี และยั่งยืน ย่านที่สามารถเดินได้มีที่อยู่อาศัยและประชากรหนาแน่นเพียงพอแต่ไม่มากเกินไปเพื่อรองรับการจัดเตรียมสิ่งอำนวยความสะดวกในท้องถิ่นที่เพียงพอรวมถึงบริการขนส่งสาธารณะ ละแวกใกล้เคียงที่เดินได้ยังมีการใช้ที่ดินแบบผสมผสานและถนนที่เชื่อมต่อกันอย่างดี เพื่อให้แน่ใจว่าสามารถเข้าถึงจุดหมายปลายทางได้ใกล้เคียงและสะดวก โครงสร้างพื้นฐานสำหรับคนเดินถนนคุณภาพสูงและการลดการจราจรด้วยการจัดการความต้องการใช้รถยนต์สามารถส่งเสริมให้มีการเดินเพื่อการคมนาคมขนส่ง</t>
  </si>
  <si>
    <t>適合步行的社區為積極、健康和可持續的生活方式提供了機會。適合步行的社區有足夠但不過度的住宅和人口密度，以支持充分提供當地便利設施，包括公共交通服務。步行街區也有混合的土地用途和連接良好的街道，以確保接近和方便地到達目的地。高質量的行人基礎設施和通過管理汽車使用需求來減少交通也可以鼓勵步行交通。</t>
  </si>
  <si>
    <t>நடக்கக்கூடிய சுற்றுப்புறங்கள் சுறுசுறுப்பான, ஆரோக்கியமான மற்றும் நிலையான வாழ்க்கை முறைகளுக்கான வாய்ப்புகளை வழங்குகிறது. நடந்து செல்லக்கூடிய சுற்றுப்புறங்களில் போதுமான அளவு ஆனால் அதிக அடர்த்தி இல்லாத குடியிருப்புகள் மற்றும் மக்கள்தொகை பொது போக்குவரத்து சேவைகள் உட்பட உள்ளூர் வசதிகளை போதுமான அளவு வழங்குவதை ஆதரிக்கிறது. நடக்கக்கூடிய சுற்றுப்புறங்களில் கலப்பு நிலப் பயன்பாடுகள் மற்றும் நன்கு இணைக்கப்பட்ட தெருக்களும் உள்ளன. உயர்தர பாதசாரி உள்கட்டமைப்பு மற்றும் கார் பயன்பாட்டிற்கான தேவையை நிர்வகிப்பதன் மூலம் போக்குவரத்தை குறைப்பது போக்குவரத்துக்காக நடைபயிற்சியை ஊக்குவிக்கும்.</t>
  </si>
  <si>
    <t>Các khu dân cư có thể đi bộ tạo cơ hội cho lối sống năng động, lành mạnh và bền vững. Những người mới sinh có thể đi bộ có mật độ nhà ở và dân số vừa đủ nhưng không quá cao để hỗ trợ việc cung cấp đầy đủ các tiện nghi địa phương bao gồm cả các dịch vụ giao thông công cộng. Các khu vực lân cận có thể đi bộ cũng có mục đích sử dụng đất hỗn hợp và các đường phố được kết nối tốt để đảm bảo kết nối gần và thuận tiện đến các điểm đến. Cơ sở hạ tầng dành cho người đi bộ chất lượng cao và giảm lưu lượng thông qua việc quản lý nhu cầu sử dụng ô tô cũng có thể khuyến khích đi bộ để tham gia giao thông.</t>
  </si>
  <si>
    <t>Els barris transitables ofereixen oportunitats per a un estil de vida actiu, saludable i sostenible. Els barris transitables tenen una densitat suficient, però no excessiva, d'habitatges i de població per donar suport a la prestació adequada d'equipaments locals, inclosos els serveis de transport públic. Els barris transitables també tenen usos del sòl mixts i carrers ben comunicats, per garantir un accés proper i còmode a les destinacions. Les infraestructures per a vianants d'alta qualitat i la reducció del trànsit mitjançant la gestió de la demanda d'ús del cotxe també poden fomentar el desplaçament a peu per al transport.</t>
  </si>
  <si>
    <t>% de població
amb accés
dins
500 m a…</t>
  </si>
  <si>
    <t>Dân số %
có quyền truy cập
ở trong
500m đến…</t>
  </si>
  <si>
    <t>மக்கள் தொகை %
அணுகலுடன்
உள்ளே
500 மீ...</t>
  </si>
  <si>
    <t>人口 ％
有訪問權限
之內
500m 到…</t>
  </si>
  <si>
    <t>ประชากร %
ด้วยการเข้าถึง
ภายใน
500m ถึง…</t>
  </si>
  <si>
    <t>População %
com acesso
dentro de
500m para…</t>
  </si>
  <si>
    <t>Población %
con acceso
dentro de
500m a…</t>
  </si>
  <si>
    <t>% Bevölkerung
mit Zugang
innenhalb
von 500m zu …</t>
  </si>
  <si>
    <t>% Befolkning
med adgang
inden for
500 m til …</t>
  </si>
  <si>
    <t>% befolkning inden for 500 mio. offentlig transport med
20 min eller bedre gennemsnitlig ugedagsfrekvens</t>
  </si>
  <si>
    <t>% der Bevölkerung innerhalb von 500 m von öffentlichen Verkehrsmitteln
mit 20 Minuten oder besser durchschnittliche Wochentagsfrequenz</t>
  </si>
  <si>
    <t>% de población a menos de 500 m del transporte público 
con 20 minutos o mejor frecuencia media entre semana</t>
  </si>
  <si>
    <t>% da população dentro de 500 m de transportes públicos
com 20 minutos ou melhor frequência média diária</t>
  </si>
  <si>
    <t>% ประชากรภายใน 500 เมตรของการขนส่งสาธารณะด้วย 
20 นาทีหรือความถี่เฉลี่ยวันธรรมดาที่ดีกว่า</t>
  </si>
  <si>
    <t>20 நிமிடங்கள் அல்லது சிறந்த சராசரி வார நாள் அதிர்வெண் 
கொண்ட பொது போக்குவரத்து 500 மீ உள்ள % மக்கள் தொகை</t>
  </si>
  <si>
    <t>% dân số trong vòng 500m của giao thông công cộng 
với tần suất trung bình trong tuần 20 phút hoặc tốt hơn</t>
  </si>
  <si>
    <t>% de població a menys de 500 metres del transport públic amb
20 minuts o millor freqüència mitjana entre setmana</t>
  </si>
  <si>
    <t xml:space="preserve">% població a menys de 500 m d'espai públic 
obert de la superfície 1,5 hectàrees o més </t>
  </si>
  <si>
    <t xml:space="preserve">% dân số trong phạm vi 500m từ không gian mở 
công cộng diện tích 1,5 ha trở lên </t>
  </si>
  <si>
    <t xml:space="preserve">% befolkning inden for 500 m af det offentlige åbne 
område på 1,5 ha eller derover </t>
  </si>
  <si>
    <t xml:space="preserve">% der Bevölkerung innerhalb von 500 m der öffentlichen 
Freifläche der Fläche 1,5 Hektar oder größer </t>
  </si>
  <si>
    <t xml:space="preserve">% de población dentro de los 500 m del espacio público 
abierto de 1,5 hectáreas o más </t>
  </si>
  <si>
    <t xml:space="preserve">% população dentro de 500m de espaço público aberto de 
área de 1,5 hectares ou maior </t>
  </si>
  <si>
    <t xml:space="preserve">% da população dentro de 500m de espaço aberto público 
de área de 1,5 hectares ou maior </t>
  </si>
  <si>
    <t xml:space="preserve">% ประชากรภายใน 500 เมตรของพื้นที่เปิดโล่งสาธารณะพื้นที่ 1.5 
เฮกตาร์หรือใหญ่กว่า </t>
  </si>
  <si>
    <t xml:space="preserve">% மக்கள் தொகை 1.5 ஹெக்டேர் அல்லது அதற்கு மேற்பட்ட பரப்பளவு
கொண்ட பொது திறந்த வெளியின் 500 மீ க்குள் </t>
  </si>
  <si>
    <t>Dutch (Auto-translation)</t>
  </si>
  <si>
    <t>Nederlands (Auto-vertaling)</t>
  </si>
  <si>
    <t>Nederlands</t>
  </si>
  <si>
    <t>Czech (Auto-translation)</t>
  </si>
  <si>
    <t>Čeština (automatický překlad)</t>
  </si>
  <si>
    <t>Čeština</t>
  </si>
  <si>
    <t>Zpráva o ukazatelích zdravého a udržitelného města:</t>
  </si>
  <si>
    <t>Srovnání s 25 městy na mezinárodní úrovni</t>
  </si>
  <si>
    <t>Globální spolupráce mezi zdravými a udržitelnými městy a ukazateli</t>
  </si>
  <si>
    <t>Olomoucký</t>
  </si>
  <si>
    <t>Trh s potravinami</t>
  </si>
  <si>
    <t>Samoobsluze</t>
  </si>
  <si>
    <t>Jakýkoli veřejný otevřený prostor</t>
  </si>
  <si>
    <t>Velký veřejný otevřený prostor</t>
  </si>
  <si>
    <t>Zastávka MHD</t>
  </si>
  <si>
    <t>Veřejná doprava s pravidelnou dopravou</t>
  </si>
  <si>
    <t>Veřejná doprava s linkovou dopravou (nehodnoceno)</t>
  </si>
  <si>
    <t>Průchodnost v sousedství ve vztahu k 25 městům</t>
  </si>
  <si>
    <t>Nízký</t>
  </si>
  <si>
    <t>Průměrný</t>
  </si>
  <si>
    <t>Vysoko</t>
  </si>
  <si>
    <t>% obyvatel s přístupem k veřejné dopravě</t>
  </si>
  <si>
    <t>% obyvatel do 500 m od veřejné dopravy s 20 minutami nebo lepší průměrnou frekvencí pracovních dnů</t>
  </si>
  <si>
    <t xml:space="preserve">% populace do 500 m od veřejného otevřeného prostoru o rozloze 1,5 hektaru nebo větší </t>
  </si>
  <si>
    <t>% populace splňuje minimální prahovou hodnotu*</t>
  </si>
  <si>
    <t>Zjištěné politiky</t>
  </si>
  <si>
    <t>za km²</t>
  </si>
  <si>
    <t>Hustota obyvatelstva sousedství</t>
  </si>
  <si>
    <t>Hustota křižovatek ulic v sousedství</t>
  </si>
  <si>
    <t>25 městský medián</t>
  </si>
  <si>
    <t>Poskytněte prosím "obrázek hrdiny" ve vysokém rozlišení pro toto město, ideálně ve formátu .jpg s rozměry v poměru 21:10 (např. 2100px x 1000px)</t>
  </si>
  <si>
    <t>Poskytněte prosím "obrázek hrdiny" ve vysokém rozlišení pro toto město, ideálně ve formátu .jpg s rozměry v poměru 1:1 (např. 1000px x 1000px)</t>
  </si>
  <si>
    <t>VLOŽIT LOGO</t>
  </si>
  <si>
    <t>Infografika, která má být vložena sem...</t>
  </si>
  <si>
    <t>Srovnání s mediánem (obvyklá pozorovaná hodnota) v mezinárodních městech zahrnutých do studie by mohlo být použito k informování o politikách měst. Mapy ukazují rozložení environmentálních prvků v {city}, které by mohly být použity k identifikaci oblastí, které by mohly nejvíce těžit ze změn, které přinášejí zdravé a udržitelné životní prostředí.</t>
  </si>
  <si>
    <t>(níže) {city} odhady pro procento obyvatelstva s přístupem k občanské vybavenosti do 500 metrů (m).</t>
  </si>
  <si>
    <t>Průchodnost</t>
  </si>
  <si>
    <t>Hustota obyvatelstva</t>
  </si>
  <si>
    <t>* Prahové hodnoty jsou založeny na našem modelování prvků zastavěného prostředí, které jsou vyžadovány k dosažení cíle Globálního akčního plánu Světové zdravotnické organizace pro aktivitu Physica s cílem 15% relativního snížení nedostatečné fyzické aktivity chůzí.  Našli jsme předběžné důkazy, že hustota uličních křižovatek nad xx a ultra husté čtvrti (&gt;15 000 osob na km²) mohou mít klesající přínos pro fyzickou aktivitu.  To je důležité téma pro budoucí výzkum.</t>
  </si>
  <si>
    <t>Přítomnost politiky v {city}</t>
  </si>
  <si>
    <t>Zjištěné politiky v oblasti urbanismu a dopravy podporující zdraví a sustinaci</t>
  </si>
  <si>
    <t>Kvalita politiky v {city}</t>
  </si>
  <si>
    <t>Hodnocení kvality politik pro konkrétní, měřitelné politiky v souladu s konsenzuálními důkazy o zdravých městech</t>
  </si>
  <si>
    <t>Požadavky na územní plánování</t>
  </si>
  <si>
    <t>% z 25 měst s splněným požadavkem podle příjmové skupiny</t>
  </si>
  <si>
    <t>Střední/6</t>
  </si>
  <si>
    <t>Vysoká/19</t>
  </si>
  <si>
    <t>Konkrétní opatření zaměřená na zdraví v metropolitní městské politice</t>
  </si>
  <si>
    <t>Konkrétní opatření zaměřená na zdraví v metropolitní dopravní politice</t>
  </si>
  <si>
    <t>Požadavky na posuzování dopadů na zdraví v městské/dopravní politice/právních předpisech</t>
  </si>
  <si>
    <t>Informace o veřejných výdajích na infrastrukturu pro různé druhy dopravy</t>
  </si>
  <si>
    <t>Politiky v oblasti znečištění ovzduší související s plánováním dopravy</t>
  </si>
  <si>
    <t>Politiky v oblasti znečištění ovzduší související s územním plánováním</t>
  </si>
  <si>
    <t>Pochůzné čtvrti poskytují příležitosti pro aktivní, zdravý a udržitelný životní styl. Pochozí sousedé mají dostatečnou, ale ne nadměrnou hustotu obydlí a obyvatelstva, aby podpořily odpovídající poskytování místní občanské vybavenosti včetně služeb veřejné dopravy. Pochůzné čtvrti mají také smíšené využití půdy a dobře propojené ulice, aby zajistily blízký a pohodlný přístup k cílům. Vysoce kvalitní infrastruktura pro chodce a omezení dopravy prostřednictvím řízení poptávky po používání automobilů mohou také podpořit chůzi pro dopravu.</t>
  </si>
  <si>
    <t>Zásady průchodnosti v {city}</t>
  </si>
  <si>
    <t>Politika veřejné dopravy v {city}</t>
  </si>
  <si>
    <t>Politika veřejného otevřeného prostoru v {city}</t>
  </si>
  <si>
    <t>Zjištěná politika</t>
  </si>
  <si>
    <t>Specifický standard nebo cíl</t>
  </si>
  <si>
    <t>Měřitelný cíl</t>
  </si>
  <si>
    <t>V souladu se zdravotními důkazy</t>
  </si>
  <si>
    <t>Požadavky na hustotu tělesa</t>
  </si>
  <si>
    <t>Požadavky na připojení ulice</t>
  </si>
  <si>
    <t>Parkovací omezení, která odrazují od používání automobilů</t>
  </si>
  <si>
    <t>Poskytování infrastruktury pro chodce</t>
  </si>
  <si>
    <t>Zajištění cyklistické infrastruktury</t>
  </si>
  <si>
    <t>Cíle účasti v chůzi</t>
  </si>
  <si>
    <t>Cíle pro účast cyklistů</t>
  </si>
  <si>
    <t>Hustota křižovatek ulic</t>
  </si>
  <si>
    <t>Přístup veřejnou dopravou</t>
  </si>
  <si>
    <t>Přístup do veřejného otevřeného prostoru</t>
  </si>
  <si>
    <t>Snadný přístup k časté veřejné dopravě je klíčovým faktorem zdravých a udržitelných dopravních systémů. Veřejná doprava v blízkosti bydlení a zaměstnanosti zvyšuje podíl cest veřejnou dopravou, čímž podporuje chůzi související s dopravou; nabízení přístupu k regionálním pracovním místům a službám; zlepšení zdraví, hospodářského rozvoje a sociálního začlenění; a snížení znečištění a emisí uhlíku. Četnost služeb kromě blízkosti stanic nebo zastávek podporuje také využívání veřejné dopravy.</t>
  </si>
  <si>
    <t>Požadavky na přístup veřejné dopravy k zaměstnání/infrastruktuře</t>
  </si>
  <si>
    <t>Požadavky na rozdělení pracovních míst</t>
  </si>
  <si>
    <t>Minimální požadavky na přístup k veřejné dopravě</t>
  </si>
  <si>
    <t>Cíle pro použití ve veřejné dopravě</t>
  </si>
  <si>
    <t>Místní přístup k vysoce kvalitnímu veřejnému otevřenému prostoru podporuje rekreační fyzickou aktivitu a duševní zdraví. Nedaleký veřejný otevřený prostor vytváří příjemné, atraktivní prostředí, pomáhá ochlazovat město a chrání biologickou rozmanitost. Vzhledem k tomu, že města zahušťují a soukromý otevřený prostor upadá, je poskytování více veřejného otevřeného prostoru rozhodující pro zdraví obyvatelstva. Mít veřejný otevřený prostor do 400 m od domů může podpořit chůzi. Důležitý může být také přístup do větších parků.</t>
  </si>
  <si>
    <t>Minimální požadavky na přístup do veřejného otevřeného prostoru</t>
  </si>
  <si>
    <t>Úplná zpráva včetně dat, metod a omezení byla publikována v INSERT SERIES CITATION &amp; URL | Údaje o obyvatelstvu: Schiavina, M. et al. (2019): GHS populační mřížka multitemporální (1975, 1990, 2000, 2015) R2019A. Evropská komise, Společné výzkumné středisko (JRC). https://doi.org/10.2905/42E8BE89-54FF-464E-BE7B-BF9E64DA5218 | Urban boundaries: Florczyk, A. et al. (2019): GHS Urban Centre Database 2015, multitemporální a multidimenzionální atributy, R2019A. Evropská komise, Společné výzkumné středisko (JRC). https://data.jrc.ec.europa.eu/dataset/53473144-b88c-44bc-b4a3-4583ed1f547e | Městské funkce: Přispěvatelé OpenStreetMap. Openstreetmap (2020). https://planet.osm.org/pbf/planet-200803.osm.pbf.torrent | Barevná škála: Crameri, F. (2018). Vědecké barevné mapy (3.0.4). Zenodo. https://doi.org/10.5281/zenodo.1287763</t>
  </si>
  <si>
    <t>Citace: Globální spolupráce mezi zdravými a udržitelnými městskými ukazateli. 2022. {city} Zpráva o ukazatelích zdravého a udržitelného města: Srovnání s 25 městy na mezinárodní úrovni. https://doi.org/INSERT-DOI-HERE</t>
  </si>
  <si>
    <t>Toto dílo je licencováno pod Creative Commons Attribution-NonCommercial 4.0 International License.</t>
  </si>
  <si>
    <t>*Uveďte prosím shrnutí v konfiguračním listu jazyků pro toto město*</t>
  </si>
  <si>
    <t>Rapport gezonde en duurzame stadsindicatoren:</t>
  </si>
  <si>
    <t>Vergelijkingen met 25 steden internationaal</t>
  </si>
  <si>
    <t>Wereldwijde samenwerking op het gebied van gezonde en duurzame stadsindicatoren</t>
  </si>
  <si>
    <t>Voedselmarkt</t>
  </si>
  <si>
    <t>Buurtwinkel</t>
  </si>
  <si>
    <t>Elke openbare open ruimte</t>
  </si>
  <si>
    <t>Grote openbare open ruimte</t>
  </si>
  <si>
    <t>Halte van het openbaar vervoer</t>
  </si>
  <si>
    <t>Openbaar vervoer met regelmatige dienst</t>
  </si>
  <si>
    <t>Openbaar vervoer met regelmatige dienst (niet geëvalueerd)</t>
  </si>
  <si>
    <t>Buurt beloopbaarheid ten opzichte van 25 steden</t>
  </si>
  <si>
    <t>Laag</t>
  </si>
  <si>
    <t>Gemiddeld</t>
  </si>
  <si>
    <t>Hoog</t>
  </si>
  <si>
    <t>% bevolking met toegang tot het openbaar vervoer</t>
  </si>
  <si>
    <t>% bevolking binnen 500m van het openbaar vervoermet 20 minuten of beter gemiddelde weekdag frequentie</t>
  </si>
  <si>
    <t xml:space="preserve">% bevolking binnen 500m van de openbare open ruimtevan oppervlakte 1,5 hectare of groter </t>
  </si>
  <si>
    <t>% van de bevolking voldoet aan minimumdrempel*</t>
  </si>
  <si>
    <t>Vastgesteld beleid</t>
  </si>
  <si>
    <t>Bevolkingsdichtheid buurt</t>
  </si>
  <si>
    <t>Buurtstraat kruispunt dichtheid</t>
  </si>
  <si>
    <t>25 stadsmediaan</t>
  </si>
  <si>
    <t>Geef een hoge resolutie 'heldenbeeld' voor deze stad, idealiter in .jpg formaat met afmetingen in de verhouding 21:10 (bijv. 2100px bij 1000px)</t>
  </si>
  <si>
    <t>Geef een hoge resolutie 'heldenbeeld' voor deze stad, idealiter in .jpg formaat met afmetingen in de verhouding 1:1 (bijv. 1000px bij 1000px)</t>
  </si>
  <si>
    <t>LOGO INVOEGEN</t>
  </si>
  <si>
    <t>Infographic hier in te voegen...</t>
  </si>
  <si>
    <t xml:space="preserve">Dit korte rapport schetst hoe {city} presteert op een selectie van ruimtelijke en beleidsindicatoren van gezonde en duurzame steden. Onze gezamenlijke studie onderzocht de ruimtelijke verdeling van stedenbouwkundige en transportfuncties en de aanwezigheid en kwaliteit van stadsplanningsbeleid dat gezondheid en duurzaamheid bevordert voor 25 steden in 19 landen. Verdere details van het onderzoek zijn beschikbaar op https://doi.org/INSERT-DOI-HERE.  </t>
  </si>
  <si>
    <t>Beloopbaarheid</t>
  </si>
  <si>
    <t>Bevolkingsdichtheid</t>
  </si>
  <si>
    <t>* Drempels zijn gebaseerd op onze modellering van kenmerken van de gebouwde omgeving die nodig zijn om het wereldwijde actieplan voor physica-activiteit van de Wereldgezondheidsorganisatie te bereiken, namelijk een relatieve vermindering van 15% in onvoldoende fysieke activiteit door middel van wandelen.  We vonden voorlopig bewijs dat de dichtheid van kruispunten boven xx en ultradichte buurten (&gt; 15.000 personen per km²) afnemende voordelen kan hebben voor fysieke activiteit.  Dit is een belangrijk onderwerp voor toekomstig onderzoek.</t>
  </si>
  <si>
    <t>Vastgesteld stadsontwerp- en vervoersbeleid ter ondersteuning van gezondheid en inzetbaarheid</t>
  </si>
  <si>
    <t>Beleidskwaliteitsbeoordeling voor specifiek, meetbaar beleid dat is afgestemd op consensusmateriaal over gezonde steden</t>
  </si>
  <si>
    <t>Stedenbouwkundige vereisten</t>
  </si>
  <si>
    <t>% van 25 steden waaraan aan de behoefte wordt voldaan, per inkomensgroep</t>
  </si>
  <si>
    <t>Midden/6</t>
  </si>
  <si>
    <t>Hoog/19</t>
  </si>
  <si>
    <t>Specifieke gezondheidsgerichte acties in het grootstedelijk stedelijk beleid</t>
  </si>
  <si>
    <t>Specifieke op gezondheid gerichte acties in het grootstedelijk vervoersbeleid</t>
  </si>
  <si>
    <t>Gezondheidseffectbeoordelingsvereisten in stedelijk/vervoersbeleid/wetgeving</t>
  </si>
  <si>
    <t>Informatie over overheidsuitgaven voor infrastructuur voor verschillende vervoerswijzen</t>
  </si>
  <si>
    <t>Beleid inzake luchtverontreiniging in verband met vervoersplanning</t>
  </si>
  <si>
    <t>Beleid inzake luchtverontreiniging in verband met ruimtelijke ordening</t>
  </si>
  <si>
    <t>Beloopbare buurten bieden mogelijkheden voor een actieve, gezonde en duurzame levensstijl. Beloopbare buurten hebben voldoende maar niet overmatige dichtheid van woningen en bevolking om voldoende lokale voorzieningen te bieden, waaronder openbaar vervoer. Beloopbare buurten hebben ook gemengd landgebruik en goed verbonden straten, om nabije en gemakkelijke toegang tot bestemmingen te garanderen. Hoogwaardige voetgangersinfrastructuur en het verminderen van het verkeer door de vraag naar autogebruik te beheren, kunnen ook het lopen voor transport stimuleren.</t>
  </si>
  <si>
    <t>Beleid geïdentificeerd</t>
  </si>
  <si>
    <t>Specifieke norm of doel</t>
  </si>
  <si>
    <t>Meetbaar doel</t>
  </si>
  <si>
    <t>In overeenstemming met gezondheidsbewijs</t>
  </si>
  <si>
    <t>Eisen woningdichtheid</t>
  </si>
  <si>
    <t>Vereisten voor straatconnectiviteit</t>
  </si>
  <si>
    <t>Parkeerbeperkingen om autogebruik te ontmoedigen</t>
  </si>
  <si>
    <t>Aanleg van voetgangersinfrastructuur</t>
  </si>
  <si>
    <t>Aanleg fietsinfrastructuur</t>
  </si>
  <si>
    <t>Doelstellingen voor deelname aan wandelen</t>
  </si>
  <si>
    <t>Doelstellingen voor fietsdeelname</t>
  </si>
  <si>
    <t>Dichtheid van kruispunten in straten</t>
  </si>
  <si>
    <t>Toegang tot het openbaar vervoer</t>
  </si>
  <si>
    <t>Toegang tot de openbare open ruimte</t>
  </si>
  <si>
    <t>Gemakkelijke toegang tot frequent openbaar vervoer is een belangrijke determinant van gezonde en duurzame vervoerssystemen. Openbaar vervoer in de buurt van woningen en werkgelegenheid verhoogt het vervoersdeel van het openbaar vervoer, waardoor vervoergerelateerd lopen wordt aangemoedigd; het bieden van toegang tot regionale banen en diensten; verbetering van de gezondheid, economische ontwikkeling en sociale inclusiviteit; en het verminderen van vervuiling en koolstofemissies. De frequentie van de diensten stimuleert ook het gebruik van het openbaar vervoer, naast de nabijheid van stations of haltes.</t>
  </si>
  <si>
    <t>Eisen voor de toegang van het openbaar vervoer tot werkgelegenheid/infrastructuur</t>
  </si>
  <si>
    <t>Vereisten voor arbeidsverdeling</t>
  </si>
  <si>
    <t>Minimumeisen voor toegang tot het openbaar vervoer</t>
  </si>
  <si>
    <t>Doelstellingen voor het gebruik van het openbaar vervoer</t>
  </si>
  <si>
    <t>Lokale toegang tot hoogwaardige openbare open ruimte bevordert recreatieve fysieke activiteit en geestelijke gezondheid. Nabijgelegen openbare open ruimte creëert gezellige, aantrekkelijke omgevingen, helpt de stad te koelen en beschermt de biodiversiteit. Naarmate steden verdichten en de particuliere open ruimte afneemt, is het bieden van meer openbare open ruimte van cruciaal belang voor de gezondheid van de bevolking. Het hebben van openbare open ruimte binnen 400 m van woningen kan het lopen aanmoedigen. Toegang tot grotere parken kan ook belangrijk zijn.</t>
  </si>
  <si>
    <t>Minimumeisen voor de toegang tot de openbare open ruimte</t>
  </si>
  <si>
    <t>Het volledige rapport met gegevens, methoden en beperkingen is gepubliceerd in INSERT SERIES CITATION &amp; URL | Bevolkingsgegevens: Schiavina, M. et al. (2019): GHS-populatieraster multitemporaal (1975, 1990, 2000, 2015) R2019A. Europese Commissie, Gemeenschappelijk Centrum voor Onderzoek (JRC). https://doi.org/10.2905/42E8BE89-54FF-464E-BE7B-BF9E64DA5218 | Urban boundaries: Florczyk, A. et al. (2019): GHS Urban Centre Database 2015, multitemporal and multidimensional attributes, R2019A. Europese Commissie, Gemeenschappelijk Centrum voor Onderzoek (JRC). https://data.jrc.ec.europa.eu/dataset/53473144-b88c-44bc-b4a3-4583ed1f547e | Stedelijke kenmerken: OpenStreetMap-bijdragers. Openstreetmap (2020). https://planet.osm.org/pbf/planet-200803.osm.pbf.torrent | Kleurenschaal: Crameri, F. (2018). Wetenschappelijke kleurenkaarten (3.0.4). Zenodo. https://doi.org/10.5281/zenodo.1287763</t>
  </si>
  <si>
    <t>Bronvermelding: Global Healthy &amp; Sustainable City-Indicators Collaboration. 2022. {city} Healthy and Sustainable City Indicators Report: Vergelijkingen met 25 steden internationaal. https://doi.org/INSERT-DOI-HERE</t>
  </si>
  <si>
    <t>Dit werk is gelicenseerd onder een Creative Commons Naamsvermelding-NonCommercial 4.0 International License.</t>
  </si>
  <si>
    <t>*Geef een samenvatting in het configuratieblad Talen voor deze stad*</t>
  </si>
  <si>
    <t>Počet
obyvatel %
s přístupem
wdo 500 m...</t>
  </si>
  <si>
    <t>Bevolking %
met toegang
binnen
500m tot...</t>
  </si>
  <si>
    <t>{city}健康和可持續的城市指標報告</t>
  </si>
  <si>
    <t>與研究中包括的國際城市的中位數（通常觀察到的值）的比較可用於為城市政策提供資訊。這些地圖顯示了{city}中環境特徵的分佈，可用於確定可以從提供健康和可持續環境的變化中受益最大的區域。</t>
  </si>
  <si>
    <t>（下圖）{city}估計在500米（m）內可以使用便利設施的人口百分比。</t>
  </si>
  <si>
    <t>{city} 中存在策略</t>
  </si>
  <si>
    <t>{city}的政策品質</t>
  </si>
  <si>
    <t>{city} 中的步行性政策</t>
  </si>
  <si>
    <t>{city}的公共交通政策</t>
  </si>
  <si>
    <t>{city}的公共開放空間政策</t>
  </si>
  <si>
    <t>引文：全球健康與可持續城市指標合作。{city} 健康與可持續城市指標報告：與國際25個城市的比較.https://doi.org/INSERT-DOI-HERE</t>
  </si>
  <si>
    <t>{city} Zpráva o ukazatelích zdravého a udržitelného města</t>
  </si>
  <si>
    <t xml:space="preserve">Tato stručná zpráva nastiňuje, jak si {city} vede při výběru prostorových a politických ukazatelů zdravých a udržitelných měst. Naše společná studie zkoumala prostorové rozložení prvků městského designu a dopravy a přítomnost a kvalitu politik městského plánování, které podporují zdraví a udržitelnost ve 25 městech v 19 zemích. Další podrobnosti o studii jsou k dispozici na https://doi.org/INSERT-DOI-HERE.  </t>
  </si>
  <si>
    <t>Politiktilstedeværelse i {city}</t>
  </si>
  <si>
    <t>Politikkvalitet i {city}</t>
  </si>
  <si>
    <t>Gangbarhedspolitik i {city}</t>
  </si>
  <si>
    <t>Politik for offentlig transport i {city}</t>
  </si>
  <si>
    <t>Politik for offentlig åbning af rummet i {city}</t>
  </si>
  <si>
    <t>{city} Rapport gezonde en duurzame stadsindicatoren</t>
  </si>
  <si>
    <t>Vergelijkingen met de mediaan (gebruikelijke waargenomen waarde) in de internationale steden die in de studie zijn opgenomen, kunnen worden gebruikt om het stadsbeleid te informeren. De kaarten tonen de verdeling van milieukenmerken over {city}, die kunnen worden gebruikt om gebieden te identificeren die het meest kunnen profiteren van veranderingen die gezonde en duurzame omgevingen opleveren.</t>
  </si>
  <si>
    <t>(hieronder) {city} schattingen voor percentage van de bevolking met toegang tot voorzieningen binnen 500 meter (m).</t>
  </si>
  <si>
    <t>Beleidsaanwezigheid in {city}</t>
  </si>
  <si>
    <t>Beleidskwaliteit in {city}</t>
  </si>
  <si>
    <t>Beloopbaarheidsbeleid in {city}</t>
  </si>
  <si>
    <t>Openbaar vervoersbeleid in {city}</t>
  </si>
  <si>
    <t>Openbaar open ruimte beleid in {city}</t>
  </si>
  <si>
    <t>{city} Bericht über gesunde und nachhaltige Stadtindikatoren</t>
  </si>
  <si>
    <t>Vergleiche mit dem Median (üblicher beobachteter Wert) in den in die Studie einbezogenen städten könnten zur Information der Stadtpolitik herangezogen werden. Die Karten zeigen die Verteilung der Umweltmerkmale über {city}, die verwendet werden könnten, um Gebiete zu identifizieren, die am meisten von Veränderungen profitieren könnten, die eine gesunde und nachhaltige Umwelt schaffen.</t>
  </si>
  <si>
    <t>Política de caminabilidad en {city}</t>
  </si>
  <si>
    <t>Política de transporte público en {city}</t>
  </si>
  <si>
    <t>Política de espacios públicos abiertos en {city}</t>
  </si>
  <si>
    <t>(abajo) Estimaciones por {city} para el porcentaje de población con acceso a servicios dentro de 500 metros (m).</t>
  </si>
  <si>
    <t>{city} Informe de Indicadores de Ciudades Saludables y Sostenibles</t>
  </si>
  <si>
    <t xml:space="preserve">Este breve informe describe cómo {city} se desempeña en una selección de indicadores espaciales y de políticas de ciudades saludables y sostenibles. Nuestro estudio colaborativo examinó la distribución espacial del diseño urbano y las características del transporte y la presencia y calidad de las políticas de planificación urbana que promueven la salud y la sostenibilidad en 25 ciudades en 19 países. Más detalles del estudio están disponibles en https://doi.org/INSERT-DOI-HERE.  </t>
  </si>
  <si>
    <t>Las comparaciones con la mediana (valor observado habitual) entre las ciudades internacionales incluidas en el estudio podrían utilizarse para informar las políticas de la ciudad. Los mapas muestran la distribución de las características ambientales en {city}, que podrían usarse para identificar las áreas que podrían beneficiarse más de los cambios que brindan entornos saludables y sostenibles.</t>
  </si>
  <si>
    <t>(abajo) {city} estima el porcentaje de población con acceso a servicios a menos de 500 metros (m).</t>
  </si>
  <si>
    <t>Presencia de políticas en {city}</t>
  </si>
  <si>
    <t>Calidad de la política en {city}</t>
  </si>
  <si>
    <t>Política de transitabilidad en {city}</t>
  </si>
  <si>
    <t>Política de espacio abierto público en {city}</t>
  </si>
  <si>
    <t>{city} Relatório de Indicadores urbanos saudáveis e sustentáveis</t>
  </si>
  <si>
    <t>Comparações com a mediana (valor observado habitual) entre as cidades internacionais incluídas no estudo poderiam ser utilizadas para informar as políticas municipais. Os mapas mostram a distribuição de características ambientais em toda a {city}, que poderia ser usada para identificar áreas que poderiam se beneficiar mais de mudanças que proporcionam ambientes saudáveis e sustentáveis.</t>
  </si>
  <si>
    <t>(abaixo) {city} estima percentual da população com acesso a comodidades dentro de 500 metros (m).</t>
  </si>
  <si>
    <t>Qualidade da política em {city}</t>
  </si>
  <si>
    <t>Política de transporte público em {city}</t>
  </si>
  <si>
    <t>Política de espaço público aberto em {city}</t>
  </si>
  <si>
    <t>Citação: Colaboração Global Saudável &amp; Sustentável de Indicadores da Cidade. 2022. {city} Relatório de Indicadores urbanos saudáveis e sustentáveis: Comparações com 25 cidades internacionalmente. https://doi.org/INSERT-DOI-HERE</t>
  </si>
  <si>
    <t>{city} ஆரோக்கியமான மற்றும் நிலையான நகர குறிகாட்டிகள் அறிக்கை</t>
  </si>
  <si>
    <t xml:space="preserve">இந்த சுருக்கமான அறிக்கை {city} ஆரோக்கியமான மற்றும் நிலையான நகரங்களின் இடம் சார்ந்த மற்றும் கொள்கை குறிகாட்டிகளின் தேர்வை எவ்வாறு செய்கிறது என்பதை கோடிட்டுக் காட்டுகிறது. நகர்ப்புற வடிவமைப்பு மற்றும் போக்குவரத்து அம்சங்களின் இடச்சார்ந்த விநியோகம் மற்றும் 19 நாடுகளில் உள்ள 25 நகரங்களுக்கு சுகாதாரம் மற்றும் நிலைத்தன்மையை ஊக்குவிக்கும் நகர திட்டமிடல் கொள்கைகளின் இருப்பு மற்றும் தரம் ஆகியவற்றை எங்கள் கூட்டு ஆய்வு ஆய்வு செய்தது. ஆய்வின் கூடுதல் விவரங்கள் https://doi.org/INSERT-DOI-HERE கிடைக்கின்றன.  </t>
  </si>
  <si>
    <t>ஆய்வில் சேர்க்கப்பட்டுள்ள சர்வதேச நகரங்கள் முழுவதும் சராசரி (வழக்கமான கவனிக்கப்பட்ட மதிப்பு) உடனான ஒப்பீடுகள் நகரகொள்கைகளை தெரிவிக்க பயன்படுத்தப்படலாம். வரைபடங்கள் {city} முழுவதும் சுற்றுச்சூழல் அம்சங்களின் விநியோகத்தைக் காட்டுகின்றன, இது ஆரோக்கியமான மற்றும் நிலையான சூழலை வழங்கும் மாற்றங்களிலிருந்து மிகவும் பயனடையக்கூடிய பகுதிகளை அடையாளம் காண பயன்படுத்தப்படலாம்.</t>
  </si>
  <si>
    <t>{city} இல் கொள்கை இருப்பு</t>
  </si>
  <si>
    <t>மேற்கோள்: உலகளாவிய ஆரோக்கியமான மற்றும் நிலையான நகரம்-குறிகாட்டிகள் ஒத்துழைப்பு. 2022. {city} ஆரோக்கியமான மற்றும் நிலையான நகர குறிகாட்டிகள் அறிக்கை: சர்வதேச அளவில் 25 நகரங்களுடன் ஒப்பீடுகள். https://doi.org/INSERT-DOI-HERE</t>
  </si>
  <si>
    <t>{city} கொள்கைதரம்</t>
  </si>
  <si>
    <t>{city} รายงานตัวชี้วัดเมืองที่ดีต่อสุขภาพและยั่งยืน</t>
  </si>
  <si>
    <t>การแสดงตนของนโยบายใน {city}</t>
  </si>
  <si>
    <t xml:space="preserve">Báo cáo ngắn gọn này phác thảo cách {city} thực hiện trên một lựa chọn các chỉ số không gian và chính sách của các thành phố lành mạnh và bền vững. Nghiên cứu hợp tác của chúng tôi đã kiểm tra sự phân bố không gian của các tính năng thiết kế và giao thông đô thị và sự hiện diện và chất lượng của các chính sách quy hoạch thành phố nhằm thúc đẩy sức khỏe và tính bền vững cho 25 thành phố trên 19 quốc gia. Thông tin chi tiết về nghiên cứu có sẵn tại https://doi.org/INSERT-DOI-HERE.  </t>
  </si>
  <si>
    <t>Chính sách giao thông công cộng ở {city}</t>
  </si>
  <si>
    <t>Chính sách không gian mở công cộng ở {city}</t>
  </si>
  <si>
    <t>(bên dưới) ước tính của {city} cho phần trăm dân số được tiếp cận các tiện nghi trong vòng 500 mét (m).</t>
  </si>
  <si>
    <t>So sánh với giá trị trung bình (giá trị quan sát thông thường) trên các thành phố quốc tế được đưa vào nghiên cứu có thể được sử dụng để cung cấp thông tin cho các chính sách của thành phố. Bản đồ cho thấy sự phân bố các đặc điểm môi trường trên toàn {city}, có thể được sử dụng để xác định các khu vực có thể được hưởng lợi nhiều nhất từ ​​những thay đổi mang lại môi trường lành mạnh và bền vững.</t>
  </si>
  <si>
    <t>Trích dẫn: Hợp tác các Chỉ số Thành phố Bền vững &amp; Khỏe mạnh Toàn cầu. 2022. {city} Báo cáo Chỉ số Thành phố Bền vững và Khỏe mạnh: So sánh với 25 thành phố trên thế giới. https://doi.org/INSERT-DOI-HERE</t>
  </si>
  <si>
    <t xml:space="preserve"> Resum</t>
  </si>
  <si>
    <t xml:space="preserve"> 概括</t>
  </si>
  <si>
    <t xml:space="preserve"> souhrn</t>
  </si>
  <si>
    <t xml:space="preserve">Overzicht </t>
  </si>
  <si>
    <t xml:space="preserve"> Zusammenfassung</t>
  </si>
  <si>
    <t>Resumen</t>
  </si>
  <si>
    <t xml:space="preserve"> Resumo</t>
  </si>
  <si>
    <t xml:space="preserve">சுருக்கம் </t>
  </si>
  <si>
    <t xml:space="preserve"> สรุป</t>
  </si>
  <si>
    <t xml:space="preserve"> Tóm lược</t>
  </si>
  <si>
    <t>這份簡短的報告概述了{city}在健康和可持續城市選擇的空間和政策指標上的表現。我們的合作研究考察了城市設計和交通特徵的空間分佈，以及城市規劃政策的存在和品質，這些政策為19個國家的25個城市促進健康和可持續性。該研究的更多詳細資訊可在 https://doi.org/INSERT-DOI-HERE。</t>
  </si>
  <si>
    <t>Nigeria</t>
  </si>
  <si>
    <t>Mexico</t>
  </si>
  <si>
    <t>USA</t>
  </si>
  <si>
    <t>Brazil</t>
  </si>
  <si>
    <t>India</t>
  </si>
  <si>
    <t>Thailand</t>
  </si>
  <si>
    <t>Vietnam</t>
  </si>
  <si>
    <t>Austria</t>
  </si>
  <si>
    <t>Belgium</t>
  </si>
  <si>
    <t>Switzerland</t>
  </si>
  <si>
    <t>Czechia</t>
  </si>
  <si>
    <t>Germany</t>
  </si>
  <si>
    <t>Denmark</t>
  </si>
  <si>
    <t>Spain</t>
  </si>
  <si>
    <t>Northern Ireland</t>
  </si>
  <si>
    <t>Portugal</t>
  </si>
  <si>
    <t>Australia</t>
  </si>
  <si>
    <t>New Zealand</t>
  </si>
  <si>
    <t>Espanya</t>
  </si>
  <si>
    <t>中國</t>
  </si>
  <si>
    <t>Česko</t>
  </si>
  <si>
    <t>Danmark</t>
  </si>
  <si>
    <t>België</t>
  </si>
  <si>
    <t>Deutschland</t>
  </si>
  <si>
    <t>España</t>
  </si>
  <si>
    <t>México</t>
  </si>
  <si>
    <t>Brasil</t>
  </si>
  <si>
    <t>இந்தியா</t>
  </si>
  <si>
    <t>Việt Nam</t>
  </si>
  <si>
    <t>Maiduguri - Country</t>
  </si>
  <si>
    <t>Mexico City - Country</t>
  </si>
  <si>
    <t>Baltimore - Country</t>
  </si>
  <si>
    <t>Phoenix - Country</t>
  </si>
  <si>
    <t>Seattle - Country</t>
  </si>
  <si>
    <t>Sao Paulo - Country</t>
  </si>
  <si>
    <t>Hong Kong - Country</t>
  </si>
  <si>
    <t>Chennai - Country</t>
  </si>
  <si>
    <t>Bangkok - Country</t>
  </si>
  <si>
    <t>Hanoi - Country</t>
  </si>
  <si>
    <t>Graz - Country</t>
  </si>
  <si>
    <t>Ghent - Country</t>
  </si>
  <si>
    <t>Bern - Country</t>
  </si>
  <si>
    <t>Olomouc - Country</t>
  </si>
  <si>
    <t>Cologne - Country</t>
  </si>
  <si>
    <t>Odense - Country</t>
  </si>
  <si>
    <t>Barcelona - Country</t>
  </si>
  <si>
    <t>Valencia - Country</t>
  </si>
  <si>
    <t>Vic - Country</t>
  </si>
  <si>
    <t>Belfast - Country</t>
  </si>
  <si>
    <t>Lisbon - Country</t>
  </si>
  <si>
    <t>Adelaide - Country</t>
  </si>
  <si>
    <t>Melbourne - Country</t>
  </si>
  <si>
    <t>Sydney - Country</t>
  </si>
  <si>
    <t>Auckland - Country</t>
  </si>
  <si>
    <t xml:space="preserve">This brief report outlines how {city} performs on a selection of spatial and policy indicators of healthy and sustainable cities. Our collaborative study examined the spatial distribution of urban design and transport features and the presence and quality of city planning policies that promote health and sustainability for 25 cities across 19 countries. Further details of the study are available at https://doi.org/INSERT-DOI-HERE. </t>
  </si>
  <si>
    <t>(below) Percentage of population with access to amenities within 500 metres (m) in {city}, {country}.</t>
  </si>
  <si>
    <t>Population density in {city}</t>
  </si>
  <si>
    <t>Walkability in {city}</t>
  </si>
  <si>
    <t>Public transport access in {city}</t>
  </si>
  <si>
    <t>Public open space access in {city}</t>
  </si>
  <si>
    <t>Street connectivity in {city}</t>
  </si>
  <si>
    <t>Median score for 25 cities internationally</t>
  </si>
  <si>
    <t>Los barrios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</si>
  <si>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Spanish - Spain</t>
  </si>
  <si>
    <t>Spanish - Mexico</t>
  </si>
  <si>
    <t>Las colonias caminables brindan oportunidades para llevar estilos de vida activos , saludables y sostenibles. Estos tienen la suficiente pero no excesiva densidad habitacional y de población para apoyar la provisión adecuada de servicios locales, incluidos los servicios de transporte público. Están compuestos por usos de suelo mixtos y su conectividad garantizan el acceso cercano y conveniente a los destinos. La infraestructura peatonal de alta calidad y la reducción del tráfico a través de la gestión de la demanda de uso del automóvil pueden alentar a la caminata por transporte.</t>
  </si>
  <si>
    <t>Caminabilidad de la colonia en relación con las 25 ciudades</t>
  </si>
  <si>
    <t xml:space="preserve">Densidad de población por km² en la colonia </t>
  </si>
  <si>
    <t>Densidad de población por km² en el barrio</t>
  </si>
  <si>
    <t xml:space="preserve">Densidad de intersección de calles por km²  en la colonia </t>
  </si>
  <si>
    <t xml:space="preserve">Densidad de intersección de calles por km²  en el barrio </t>
  </si>
  <si>
    <t>Healthy and Sustainable City Indicators Report: {city}, {country}</t>
  </si>
  <si>
    <t>Neighbourhood walkability in relative to 25 cities</t>
  </si>
  <si>
    <t>China</t>
  </si>
  <si>
    <t>Citation: Global Healthy &amp; Sustainable City-Indicators Collaboration. 2022. {city}, {country}—Healthy and Sustainable City Indicators  Report: Comparisons with 25 cities internationally. https://doi.org/INSERT-DOI-HERE</t>
  </si>
  <si>
    <t>Please provide a high resolution 'hero image' photo showing a convivial, walkable city steet or public space for this city, ideally in .jpg format with dimensions in the ratio of 21:10 (e.g. 2100px by 1000px)</t>
  </si>
  <si>
    <t>Please provide a high resolution 'hero image' photo showing a convivial, walkable city steet or public space for this city, ideally in .jpg format with dimensions in the ratio of 1:1 (e.g. 1000px by 1000px)</t>
  </si>
  <si>
    <t>Comparisons with the median values for all cities included in this international study could inform changes needed for local city policies. The maps show the distribution of urban design and transport features across {city}, and identify areas that could benefit the most from interventions to create healthy and sustainable environments.</t>
  </si>
  <si>
    <t>Walkable neighbourhoods provide opportunities for active,  healthy, and sustainable lifestyles through having sufficient but not excessive population density to support adequate provision of local amenities, including public transport services. Walkable neighbourhoods also have mixed land uses and well-connected streets, to ensure proximate and convenient access to destinations. High-quality pedestrian infrastructure and reducing traffic through managing demand for car use can also encourage walking for transport.</t>
  </si>
  <si>
    <t>aaram</t>
  </si>
  <si>
    <t>fonts/dejavu-fonts-ttf-2.37/ttf/DejaVuSansCondensed.ttf</t>
  </si>
  <si>
    <t>Urban design and transport policies supporting health and sustainability</t>
  </si>
  <si>
    <t>% of 25 cities with requirement met, by country income</t>
  </si>
  <si>
    <t>Requirements for public transport access to employment and services</t>
  </si>
  <si>
    <t>Mean 1000 m neighbourhood population per km²</t>
  </si>
  <si>
    <t>Mean 1000 m neighbourhood street intersections per km²</t>
  </si>
  <si>
    <t>* Thresholds are based on our modelling  of built environment features required to reach the World Health Organization's Global Action Plan for Physical Activity target of a 15% relative reduction in insufficient physical activity through walking.  We found preliminary evidence that street intersection density above 250 per km² and ultra-dense neighbourhoods ( &gt;15,000 persons per km²) may have decreasing benefits for physical activity.  This is an important topic for future research.</t>
  </si>
  <si>
    <t>mask_hero_2</t>
  </si>
  <si>
    <t>walkability_above_median_pct</t>
  </si>
  <si>
    <t>(above) {:.1f}% of population live in neighbourhoods with walkability scores greater than the 25 international city median</t>
  </si>
  <si>
    <t>optimal_range - Mean 1000 m neighbourhood population per km²</t>
  </si>
  <si>
    <t>optimal_range - Mean 1000 m neighbourhood street intersections per km²</t>
  </si>
  <si>
    <t>(above) {:.1f}% of population meet minimum threshold* for neighbourhood street intersection density ({:,} {})</t>
  </si>
  <si>
    <t>(above) {:.1f}% of population meet minimum threshold* for neighbourhood population density ({:,}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</si>
</sst>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6">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theme="1"/>
      <name val="Calibri"/>
      <family val="2"/>
      <scheme val="minor"/>
    </font>
    <font>
      <sz val="11"/>
      <color rgb="FF000000"/>
      <name val="Calibri"/>
      <family val="2"/>
      <scheme val="minor"/>
    </font>
    <font>
      <sz val="12"/>
      <name val="Calibri"/>
      <family val="2"/>
      <scheme val="minor"/>
    </font>
    <font>
      <b/>
      <sz val="11"/>
      <color theme="0" tint="-0.499984740745262"/>
      <name val="Calibri"/>
      <family val="2"/>
      <scheme val="minor"/>
    </font>
    <font>
      <sz val="11"/>
      <color theme="0" tint="-0.499984740745262"/>
      <name val="Calibri"/>
      <family val="2"/>
      <scheme val="minor"/>
    </font>
    <font>
      <b/>
      <sz val="11"/>
      <color theme="1"/>
      <name val="Noto Sans Tamil"/>
      <family val="2"/>
    </font>
    <font>
      <sz val="11"/>
      <color theme="1"/>
      <name val="Noto Sans Tamil"/>
      <family val="2"/>
    </font>
    <font>
      <sz val="11"/>
      <color rgb="FF000000"/>
      <name val="Noto Sans Tamil"/>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E699"/>
        <bgColor indexed="64"/>
      </patternFill>
    </fill>
  </fills>
  <borders count="16">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right style="hair">
        <color auto="1"/>
      </right>
      <top/>
      <bottom style="hair">
        <color auto="1"/>
      </bottom>
      <diagonal/>
    </border>
    <border>
      <left style="hair">
        <color auto="1"/>
      </left>
      <right style="hair">
        <color auto="1"/>
      </right>
      <top/>
      <bottom style="hair">
        <color auto="1"/>
      </bottom>
      <diagonal/>
    </border>
    <border>
      <left/>
      <right style="hair">
        <color auto="1"/>
      </right>
      <top style="hair">
        <color auto="1"/>
      </top>
      <bottom style="hair">
        <color auto="1"/>
      </bottom>
      <diagonal/>
    </border>
    <border>
      <left style="hair">
        <color auto="1"/>
      </left>
      <right style="hair">
        <color auto="1"/>
      </right>
      <top style="hair">
        <color auto="1"/>
      </top>
      <bottom style="hair">
        <color auto="1"/>
      </bottom>
      <diagonal/>
    </border>
    <border>
      <left/>
      <right style="hair">
        <color auto="1"/>
      </right>
      <top style="hair">
        <color auto="1"/>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41">
    <xf numFmtId="0" fontId="0" fillId="0" borderId="0" xfId="0"/>
    <xf numFmtId="0" fontId="0" fillId="0" borderId="0" xfId="0" applyAlignment="1">
      <alignment horizontal="left" vertical="center"/>
    </xf>
    <xf numFmtId="0" fontId="0" fillId="0" borderId="0" xfId="0" applyAlignment="1">
      <alignment vertical="top"/>
    </xf>
    <xf numFmtId="0" fontId="0" fillId="0" borderId="0" xfId="0" applyAlignment="1">
      <alignment vertical="top" wrapText="1"/>
    </xf>
    <xf numFmtId="0" fontId="16" fillId="0" borderId="0" xfId="0" applyFont="1"/>
    <xf numFmtId="0" fontId="0" fillId="0" borderId="0" xfId="0" applyAlignment="1">
      <alignment wrapText="1"/>
    </xf>
    <xf numFmtId="9" fontId="0" fillId="0" borderId="0" xfId="0" quotePrefix="1" applyNumberFormat="1"/>
    <xf numFmtId="0" fontId="0" fillId="0" borderId="10" xfId="0" applyBorder="1" applyAlignment="1">
      <alignment horizontal="center" vertical="top"/>
    </xf>
    <xf numFmtId="0" fontId="18" fillId="0" borderId="10" xfId="0" applyFont="1" applyBorder="1" applyAlignment="1">
      <alignment horizontal="center" vertical="top"/>
    </xf>
    <xf numFmtId="0" fontId="18" fillId="0" borderId="10" xfId="0" applyFont="1" applyBorder="1" applyAlignment="1">
      <alignment horizontal="left"/>
    </xf>
    <xf numFmtId="0" fontId="19" fillId="0" borderId="10" xfId="0" applyFont="1" applyBorder="1" applyAlignment="1">
      <alignment horizontal="center" vertical="top"/>
    </xf>
    <xf numFmtId="0" fontId="19" fillId="0" borderId="10" xfId="0" applyFont="1" applyBorder="1" applyAlignment="1">
      <alignment horizontal="left"/>
    </xf>
    <xf numFmtId="0" fontId="20" fillId="0" borderId="10" xfId="0" applyFont="1" applyBorder="1" applyAlignment="1">
      <alignment horizontal="center" vertical="top"/>
    </xf>
    <xf numFmtId="0" fontId="20" fillId="0" borderId="10" xfId="0" applyFont="1" applyBorder="1" applyAlignment="1">
      <alignment horizontal="left"/>
    </xf>
    <xf numFmtId="0" fontId="16" fillId="0" borderId="10" xfId="0" applyFont="1" applyBorder="1" applyAlignment="1">
      <alignment horizontal="center" vertical="top" wrapText="1"/>
    </xf>
    <xf numFmtId="0" fontId="16" fillId="0" borderId="10" xfId="0" applyFont="1" applyBorder="1" applyAlignment="1">
      <alignment vertical="top" wrapText="1"/>
    </xf>
    <xf numFmtId="0" fontId="0" fillId="0" borderId="10" xfId="0" applyBorder="1" applyAlignment="1">
      <alignment wrapText="1"/>
    </xf>
    <xf numFmtId="0" fontId="0" fillId="0" borderId="0" xfId="0" applyAlignment="1">
      <alignment horizontal="left" vertical="center" wrapText="1"/>
    </xf>
    <xf numFmtId="0" fontId="16" fillId="0" borderId="11" xfId="0" applyFont="1" applyBorder="1" applyAlignment="1">
      <alignment vertical="top" wrapText="1"/>
    </xf>
    <xf numFmtId="0" fontId="16" fillId="0" borderId="12" xfId="0" applyFont="1" applyBorder="1" applyAlignment="1">
      <alignment vertical="top" wrapText="1"/>
    </xf>
    <xf numFmtId="0" fontId="0" fillId="0" borderId="14" xfId="0" applyFont="1" applyBorder="1" applyAlignment="1">
      <alignment vertical="top" wrapText="1"/>
    </xf>
    <xf numFmtId="0" fontId="0" fillId="0" borderId="13" xfId="0" applyFont="1" applyBorder="1" applyAlignment="1">
      <alignment vertical="top" wrapText="1"/>
    </xf>
    <xf numFmtId="0" fontId="0" fillId="0" borderId="14" xfId="0" applyBorder="1" applyAlignment="1">
      <alignment vertical="top" wrapText="1"/>
    </xf>
    <xf numFmtId="0" fontId="0" fillId="0" borderId="13" xfId="0" applyBorder="1" applyAlignment="1">
      <alignment vertical="top" wrapText="1"/>
    </xf>
    <xf numFmtId="0" fontId="0" fillId="0" borderId="13" xfId="0" applyBorder="1" applyAlignment="1">
      <alignment horizontal="left" vertical="top" wrapText="1"/>
    </xf>
    <xf numFmtId="0" fontId="0" fillId="0" borderId="14" xfId="0" applyBorder="1" applyAlignment="1">
      <alignment horizontal="left" vertical="top" wrapText="1"/>
    </xf>
    <xf numFmtId="0" fontId="0" fillId="0" borderId="15" xfId="0" applyBorder="1" applyAlignment="1">
      <alignment vertical="top" wrapText="1"/>
    </xf>
    <xf numFmtId="0" fontId="0" fillId="0" borderId="11" xfId="0" applyFont="1" applyBorder="1" applyAlignment="1">
      <alignment vertical="top" wrapText="1"/>
    </xf>
    <xf numFmtId="0" fontId="21" fillId="0" borderId="0" xfId="0" applyFont="1" applyAlignment="1">
      <alignment vertical="top" wrapText="1"/>
    </xf>
    <xf numFmtId="0" fontId="16" fillId="0" borderId="0" xfId="0" applyFont="1" applyAlignment="1">
      <alignment vertical="top" wrapText="1"/>
    </xf>
    <xf numFmtId="0" fontId="22" fillId="0" borderId="0" xfId="0" applyFont="1" applyAlignment="1">
      <alignment vertical="top" wrapText="1"/>
    </xf>
    <xf numFmtId="0" fontId="0" fillId="0" borderId="0" xfId="0" applyFont="1" applyAlignment="1">
      <alignment vertical="top" wrapText="1"/>
    </xf>
    <xf numFmtId="0" fontId="22" fillId="0" borderId="0" xfId="0" applyFont="1" applyAlignment="1">
      <alignment horizontal="left" vertical="top" wrapText="1"/>
    </xf>
    <xf numFmtId="0" fontId="23" fillId="0" borderId="12" xfId="0" applyFont="1" applyBorder="1" applyAlignment="1">
      <alignment vertical="top" wrapText="1"/>
    </xf>
    <xf numFmtId="0" fontId="24" fillId="0" borderId="14" xfId="0" applyFont="1" applyBorder="1" applyAlignment="1">
      <alignment vertical="top" wrapText="1"/>
    </xf>
    <xf numFmtId="0" fontId="24" fillId="0" borderId="0" xfId="0" applyFont="1" applyAlignment="1">
      <alignment vertical="top" wrapText="1"/>
    </xf>
    <xf numFmtId="0" fontId="0" fillId="0" borderId="0" xfId="0" applyFill="1"/>
    <xf numFmtId="0" fontId="19" fillId="0" borderId="14" xfId="0" applyFont="1" applyBorder="1" applyAlignment="1">
      <alignment vertical="top" wrapText="1"/>
    </xf>
    <xf numFmtId="0" fontId="19" fillId="33" borderId="14" xfId="0" applyFont="1" applyFill="1" applyBorder="1" applyAlignment="1">
      <alignment vertical="top" wrapText="1"/>
    </xf>
    <xf numFmtId="0" fontId="25" fillId="0" borderId="14" xfId="0" applyFont="1" applyBorder="1" applyAlignment="1">
      <alignment vertical="top" wrapText="1"/>
    </xf>
    <xf numFmtId="0" fontId="25" fillId="33" borderId="14" xfId="0" applyFont="1" applyFill="1" applyBorder="1"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6">
    <dxf>
      <font>
        <color rgb="FF9C0006"/>
      </font>
      <fill>
        <patternFill>
          <bgColor rgb="FFFFC7CE"/>
        </patternFill>
      </fill>
    </dxf>
    <dxf>
      <fill>
        <patternFill>
          <bgColor theme="7" tint="0.59996337778862885"/>
        </patternFill>
      </fill>
    </dxf>
    <dxf>
      <font>
        <color rgb="FF9C0006"/>
      </font>
      <fill>
        <patternFill>
          <bgColor rgb="FFFFC7CE"/>
        </patternFill>
      </fill>
    </dxf>
    <dxf>
      <fill>
        <patternFill>
          <bgColor theme="7" tint="0.59996337778862885"/>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V191"/>
  <sheetViews>
    <sheetView topLeftCell="B1" zoomScaleNormal="100" workbookViewId="0">
      <pane ySplit="1" topLeftCell="A89" activePane="bottomLeft" state="frozen"/>
      <selection pane="bottomLeft" activeCell="O118" sqref="O118"/>
    </sheetView>
  </sheetViews>
  <sheetFormatPr defaultRowHeight="15"/>
  <cols>
    <col min="1" max="1" width="48.140625" customWidth="1"/>
    <col min="16" max="16" width="31" customWidth="1"/>
  </cols>
  <sheetData>
    <row r="1" spans="1:22" s="4" customFormat="1">
      <c r="A1" s="4" t="s">
        <v>0</v>
      </c>
      <c r="B1" s="4" t="s">
        <v>1</v>
      </c>
      <c r="C1" s="4" t="s">
        <v>2</v>
      </c>
      <c r="D1" s="4" t="s">
        <v>3</v>
      </c>
      <c r="E1" s="4" t="s">
        <v>4</v>
      </c>
      <c r="F1" s="4" t="s">
        <v>5</v>
      </c>
      <c r="G1" s="4" t="s">
        <v>6</v>
      </c>
      <c r="H1" s="4" t="s">
        <v>7</v>
      </c>
      <c r="I1" s="4" t="s">
        <v>8</v>
      </c>
      <c r="J1" s="4" t="s">
        <v>9</v>
      </c>
      <c r="K1" s="4" t="s">
        <v>10</v>
      </c>
      <c r="L1" s="4" t="s">
        <v>11</v>
      </c>
      <c r="M1" s="4" t="s">
        <v>12</v>
      </c>
      <c r="N1" s="4" t="s">
        <v>13</v>
      </c>
      <c r="O1" s="4" t="s">
        <v>14</v>
      </c>
      <c r="P1" s="4" t="s">
        <v>15</v>
      </c>
      <c r="Q1" s="4" t="s">
        <v>16</v>
      </c>
      <c r="R1" s="4" t="s">
        <v>17</v>
      </c>
      <c r="S1" s="4" t="s">
        <v>313</v>
      </c>
      <c r="T1" s="4" t="s">
        <v>86</v>
      </c>
    </row>
    <row r="2" spans="1:22">
      <c r="A2" t="s">
        <v>18</v>
      </c>
      <c r="B2">
        <v>1</v>
      </c>
      <c r="C2" t="s">
        <v>19</v>
      </c>
      <c r="D2">
        <v>80</v>
      </c>
      <c r="E2">
        <v>110</v>
      </c>
      <c r="F2">
        <v>203</v>
      </c>
      <c r="G2">
        <v>118</v>
      </c>
      <c r="H2" t="s">
        <v>268</v>
      </c>
      <c r="I2">
        <v>20</v>
      </c>
      <c r="J2">
        <v>1</v>
      </c>
      <c r="K2">
        <v>0</v>
      </c>
      <c r="L2">
        <v>0</v>
      </c>
      <c r="N2" t="s">
        <v>21</v>
      </c>
      <c r="O2" t="s">
        <v>22</v>
      </c>
      <c r="P2" t="str">
        <f>_xlfn.IFNA(INDEX(languages!C:C,MATCH(scorecard_template_elements!A2,languages!B:B,0)),"")</f>
        <v/>
      </c>
      <c r="Q2">
        <v>5</v>
      </c>
      <c r="R2" t="b">
        <v>1</v>
      </c>
      <c r="S2" t="s">
        <v>315</v>
      </c>
      <c r="T2">
        <v>0</v>
      </c>
    </row>
    <row r="3" spans="1:22">
      <c r="A3" t="s">
        <v>630</v>
      </c>
      <c r="B3">
        <v>1</v>
      </c>
      <c r="C3" t="s">
        <v>19</v>
      </c>
      <c r="D3">
        <v>65</v>
      </c>
      <c r="E3">
        <v>121</v>
      </c>
      <c r="F3">
        <v>203</v>
      </c>
      <c r="G3">
        <f>E3+6</f>
        <v>127</v>
      </c>
      <c r="H3" t="s">
        <v>268</v>
      </c>
      <c r="I3">
        <v>12</v>
      </c>
      <c r="J3">
        <v>1</v>
      </c>
      <c r="K3">
        <v>0</v>
      </c>
      <c r="L3">
        <v>0</v>
      </c>
      <c r="N3" t="s">
        <v>21</v>
      </c>
      <c r="O3" t="s">
        <v>22</v>
      </c>
      <c r="Q3">
        <v>0</v>
      </c>
      <c r="R3" t="b">
        <v>1</v>
      </c>
      <c r="S3" t="s">
        <v>315</v>
      </c>
      <c r="T3">
        <v>0</v>
      </c>
    </row>
    <row r="4" spans="1:22">
      <c r="A4" t="s">
        <v>631</v>
      </c>
      <c r="B4">
        <v>1</v>
      </c>
      <c r="C4" t="s">
        <v>19</v>
      </c>
      <c r="D4">
        <v>65</v>
      </c>
      <c r="E4">
        <v>130</v>
      </c>
      <c r="F4">
        <v>203</v>
      </c>
      <c r="G4">
        <v>127</v>
      </c>
      <c r="H4" t="s">
        <v>268</v>
      </c>
      <c r="I4">
        <v>12</v>
      </c>
      <c r="J4">
        <v>1</v>
      </c>
      <c r="K4">
        <v>0</v>
      </c>
      <c r="L4">
        <v>0</v>
      </c>
      <c r="N4" t="s">
        <v>21</v>
      </c>
      <c r="O4" t="s">
        <v>22</v>
      </c>
      <c r="Q4">
        <v>0</v>
      </c>
      <c r="R4" t="b">
        <v>1</v>
      </c>
      <c r="S4" t="s">
        <v>315</v>
      </c>
      <c r="T4">
        <v>0</v>
      </c>
    </row>
    <row r="5" spans="1:22">
      <c r="A5" t="s">
        <v>23</v>
      </c>
      <c r="B5">
        <v>1</v>
      </c>
      <c r="C5" t="s">
        <v>19</v>
      </c>
      <c r="D5">
        <v>65</v>
      </c>
      <c r="E5">
        <v>140</v>
      </c>
      <c r="F5">
        <v>203</v>
      </c>
      <c r="G5">
        <f>E5+6</f>
        <v>146</v>
      </c>
      <c r="H5" t="s">
        <v>268</v>
      </c>
      <c r="I5">
        <v>12</v>
      </c>
      <c r="J5">
        <v>0</v>
      </c>
      <c r="K5">
        <v>0</v>
      </c>
      <c r="L5">
        <v>0</v>
      </c>
      <c r="N5" t="s">
        <v>21</v>
      </c>
      <c r="O5" t="s">
        <v>22</v>
      </c>
      <c r="Q5">
        <v>0</v>
      </c>
      <c r="R5" t="b">
        <v>1</v>
      </c>
      <c r="S5" t="s">
        <v>315</v>
      </c>
      <c r="T5">
        <v>0</v>
      </c>
    </row>
    <row r="6" spans="1:22">
      <c r="A6" t="s">
        <v>240</v>
      </c>
      <c r="B6">
        <v>-666</v>
      </c>
      <c r="C6" t="s">
        <v>19</v>
      </c>
      <c r="D6">
        <v>60</v>
      </c>
      <c r="E6">
        <f>G5+1</f>
        <v>147</v>
      </c>
      <c r="F6">
        <v>203</v>
      </c>
      <c r="G6">
        <f>E6+6</f>
        <v>153</v>
      </c>
      <c r="H6" t="s">
        <v>268</v>
      </c>
      <c r="I6">
        <v>12</v>
      </c>
      <c r="J6">
        <v>1</v>
      </c>
      <c r="K6">
        <v>0</v>
      </c>
      <c r="L6">
        <v>0</v>
      </c>
      <c r="N6" t="s">
        <v>21</v>
      </c>
      <c r="O6" t="s">
        <v>22</v>
      </c>
      <c r="Q6">
        <v>0</v>
      </c>
      <c r="R6" t="b">
        <v>0</v>
      </c>
      <c r="S6" t="s">
        <v>315</v>
      </c>
      <c r="T6">
        <v>0</v>
      </c>
    </row>
    <row r="7" spans="1:22">
      <c r="A7" t="s">
        <v>24</v>
      </c>
      <c r="B7">
        <v>1</v>
      </c>
      <c r="C7" t="s">
        <v>25</v>
      </c>
      <c r="D7">
        <v>0</v>
      </c>
      <c r="E7">
        <v>161</v>
      </c>
      <c r="F7">
        <v>210</v>
      </c>
      <c r="G7">
        <v>261</v>
      </c>
      <c r="I7">
        <v>0</v>
      </c>
      <c r="J7">
        <v>0</v>
      </c>
      <c r="K7">
        <v>0</v>
      </c>
      <c r="L7">
        <v>0</v>
      </c>
      <c r="N7" t="s">
        <v>21</v>
      </c>
      <c r="O7" t="s">
        <v>26</v>
      </c>
      <c r="Q7">
        <v>2</v>
      </c>
      <c r="R7" t="b">
        <v>0</v>
      </c>
      <c r="S7" t="s">
        <v>315</v>
      </c>
      <c r="T7">
        <v>0</v>
      </c>
    </row>
    <row r="8" spans="1:22">
      <c r="A8" t="s">
        <v>107</v>
      </c>
      <c r="B8">
        <v>1</v>
      </c>
      <c r="C8" t="s">
        <v>19</v>
      </c>
      <c r="D8">
        <v>80</v>
      </c>
      <c r="E8">
        <v>211</v>
      </c>
      <c r="F8">
        <v>210</v>
      </c>
      <c r="G8">
        <f>E8+5</f>
        <v>216</v>
      </c>
      <c r="H8" t="s">
        <v>268</v>
      </c>
      <c r="I8">
        <v>12</v>
      </c>
      <c r="J8">
        <v>0</v>
      </c>
      <c r="K8">
        <v>1</v>
      </c>
      <c r="L8">
        <v>0</v>
      </c>
      <c r="N8" t="s">
        <v>21</v>
      </c>
      <c r="O8" t="s">
        <v>26</v>
      </c>
      <c r="Q8">
        <v>0</v>
      </c>
      <c r="R8" t="b">
        <v>1</v>
      </c>
      <c r="S8" t="s">
        <v>315</v>
      </c>
      <c r="T8">
        <v>0</v>
      </c>
    </row>
    <row r="9" spans="1:22">
      <c r="A9" t="s">
        <v>40</v>
      </c>
      <c r="B9">
        <v>1</v>
      </c>
      <c r="C9" t="s">
        <v>25</v>
      </c>
      <c r="D9">
        <v>0</v>
      </c>
      <c r="E9">
        <v>0</v>
      </c>
      <c r="F9">
        <v>211</v>
      </c>
      <c r="G9">
        <v>298</v>
      </c>
      <c r="I9">
        <v>0</v>
      </c>
      <c r="J9">
        <v>0</v>
      </c>
      <c r="K9">
        <v>0</v>
      </c>
      <c r="L9">
        <v>0</v>
      </c>
      <c r="N9" t="s">
        <v>21</v>
      </c>
      <c r="O9" t="s">
        <v>26</v>
      </c>
      <c r="Q9">
        <v>3</v>
      </c>
      <c r="R9" t="b">
        <v>0</v>
      </c>
      <c r="S9" t="s">
        <v>315</v>
      </c>
      <c r="T9">
        <v>0</v>
      </c>
    </row>
    <row r="10" spans="1:22">
      <c r="A10" t="s">
        <v>226</v>
      </c>
      <c r="B10">
        <v>1</v>
      </c>
      <c r="C10" t="s">
        <v>19</v>
      </c>
      <c r="D10">
        <v>161</v>
      </c>
      <c r="E10">
        <v>277</v>
      </c>
      <c r="F10">
        <v>200</v>
      </c>
      <c r="G10">
        <f>E10+4</f>
        <v>281</v>
      </c>
      <c r="H10" t="s">
        <v>268</v>
      </c>
      <c r="I10">
        <v>0</v>
      </c>
      <c r="J10">
        <v>0</v>
      </c>
      <c r="K10">
        <v>1</v>
      </c>
      <c r="L10">
        <v>0</v>
      </c>
      <c r="N10" t="s">
        <v>21</v>
      </c>
      <c r="O10" t="s">
        <v>39</v>
      </c>
      <c r="Q10">
        <v>3</v>
      </c>
      <c r="R10" t="b">
        <v>1</v>
      </c>
      <c r="S10" t="s">
        <v>315</v>
      </c>
      <c r="T10">
        <v>0</v>
      </c>
    </row>
    <row r="11" spans="1:22">
      <c r="A11" t="s">
        <v>226</v>
      </c>
      <c r="B11">
        <v>1</v>
      </c>
      <c r="C11" t="s">
        <v>38</v>
      </c>
      <c r="D11">
        <v>160</v>
      </c>
      <c r="E11">
        <v>268</v>
      </c>
      <c r="F11">
        <v>201</v>
      </c>
      <c r="G11">
        <v>289</v>
      </c>
      <c r="I11">
        <v>0</v>
      </c>
      <c r="J11">
        <v>0</v>
      </c>
      <c r="K11">
        <v>0</v>
      </c>
      <c r="L11">
        <v>0</v>
      </c>
      <c r="N11" t="s">
        <v>21</v>
      </c>
      <c r="O11" t="s">
        <v>39</v>
      </c>
      <c r="Q11">
        <v>0</v>
      </c>
      <c r="R11" t="b">
        <v>1</v>
      </c>
      <c r="S11" t="s">
        <v>315</v>
      </c>
      <c r="T11">
        <v>0</v>
      </c>
    </row>
    <row r="12" spans="1:22">
      <c r="A12" t="s">
        <v>42</v>
      </c>
      <c r="B12">
        <v>2</v>
      </c>
      <c r="C12" t="s">
        <v>19</v>
      </c>
      <c r="D12">
        <v>7</v>
      </c>
      <c r="E12">
        <v>13</v>
      </c>
      <c r="F12">
        <v>210</v>
      </c>
      <c r="G12">
        <v>16</v>
      </c>
      <c r="H12" t="s">
        <v>268</v>
      </c>
      <c r="I12">
        <v>14</v>
      </c>
      <c r="J12">
        <v>1</v>
      </c>
      <c r="K12">
        <v>0</v>
      </c>
      <c r="L12">
        <v>0</v>
      </c>
      <c r="N12" t="s">
        <v>21</v>
      </c>
      <c r="O12" t="s">
        <v>26</v>
      </c>
      <c r="Q12">
        <v>3</v>
      </c>
      <c r="R12" t="b">
        <v>0</v>
      </c>
      <c r="S12" t="s">
        <v>315</v>
      </c>
      <c r="T12">
        <v>0</v>
      </c>
    </row>
    <row r="13" spans="1:22">
      <c r="A13" t="s">
        <v>239</v>
      </c>
      <c r="B13">
        <v>2</v>
      </c>
      <c r="C13" t="s">
        <v>19</v>
      </c>
      <c r="D13">
        <f>D12</f>
        <v>7</v>
      </c>
      <c r="E13">
        <f>G12+5</f>
        <v>21</v>
      </c>
      <c r="F13">
        <f>D21-3</f>
        <v>131</v>
      </c>
      <c r="G13">
        <f>E13+4</f>
        <v>25</v>
      </c>
      <c r="H13" t="s">
        <v>268</v>
      </c>
      <c r="I13">
        <v>9</v>
      </c>
      <c r="J13">
        <v>0</v>
      </c>
      <c r="K13">
        <v>0</v>
      </c>
      <c r="L13">
        <v>0</v>
      </c>
      <c r="N13" t="s">
        <v>21</v>
      </c>
      <c r="O13" t="s">
        <v>266</v>
      </c>
      <c r="Q13">
        <v>3</v>
      </c>
      <c r="R13" t="b">
        <v>1</v>
      </c>
      <c r="S13" t="s">
        <v>315</v>
      </c>
      <c r="T13">
        <v>0</v>
      </c>
      <c r="V13">
        <v>5</v>
      </c>
    </row>
    <row r="14" spans="1:22">
      <c r="A14" t="s">
        <v>374</v>
      </c>
      <c r="B14">
        <v>2</v>
      </c>
      <c r="C14" t="s">
        <v>19</v>
      </c>
      <c r="D14">
        <f>D13</f>
        <v>7</v>
      </c>
      <c r="E14">
        <f>E24</f>
        <v>47</v>
      </c>
      <c r="F14">
        <f>F13</f>
        <v>131</v>
      </c>
      <c r="G14">
        <f>E14+4</f>
        <v>51</v>
      </c>
      <c r="H14" t="s">
        <v>268</v>
      </c>
      <c r="I14">
        <v>9</v>
      </c>
      <c r="J14">
        <v>0</v>
      </c>
      <c r="K14">
        <v>0</v>
      </c>
      <c r="L14">
        <v>0</v>
      </c>
      <c r="N14" t="s">
        <v>21</v>
      </c>
      <c r="O14" t="s">
        <v>266</v>
      </c>
      <c r="Q14">
        <v>3</v>
      </c>
      <c r="R14" t="b">
        <v>1</v>
      </c>
      <c r="S14" t="s">
        <v>315</v>
      </c>
      <c r="T14">
        <v>0</v>
      </c>
    </row>
    <row r="15" spans="1:22">
      <c r="A15" t="s">
        <v>375</v>
      </c>
      <c r="B15">
        <v>4</v>
      </c>
      <c r="C15" t="s">
        <v>38</v>
      </c>
      <c r="D15">
        <v>0</v>
      </c>
      <c r="E15">
        <v>248</v>
      </c>
      <c r="F15">
        <v>138</v>
      </c>
      <c r="G15">
        <v>298</v>
      </c>
      <c r="I15">
        <v>0</v>
      </c>
      <c r="J15">
        <v>1</v>
      </c>
      <c r="K15">
        <v>0</v>
      </c>
      <c r="L15">
        <v>0</v>
      </c>
      <c r="M15" t="s">
        <v>104</v>
      </c>
      <c r="N15" t="s">
        <v>104</v>
      </c>
      <c r="O15" t="s">
        <v>26</v>
      </c>
      <c r="Q15">
        <v>2</v>
      </c>
      <c r="R15" t="b">
        <v>0</v>
      </c>
      <c r="S15" t="s">
        <v>315</v>
      </c>
      <c r="T15">
        <v>0</v>
      </c>
    </row>
    <row r="16" spans="1:22">
      <c r="A16" t="s">
        <v>376</v>
      </c>
      <c r="B16">
        <v>4</v>
      </c>
      <c r="C16" t="s">
        <v>19</v>
      </c>
      <c r="D16">
        <v>7</v>
      </c>
      <c r="E16">
        <v>250</v>
      </c>
      <c r="F16">
        <v>131</v>
      </c>
      <c r="G16">
        <f>E16+4</f>
        <v>254</v>
      </c>
      <c r="H16" t="s">
        <v>268</v>
      </c>
      <c r="I16">
        <v>14</v>
      </c>
      <c r="J16">
        <v>1</v>
      </c>
      <c r="K16">
        <v>0</v>
      </c>
      <c r="L16">
        <v>0</v>
      </c>
      <c r="N16" t="s">
        <v>104</v>
      </c>
      <c r="O16" t="s">
        <v>266</v>
      </c>
      <c r="Q16">
        <v>3</v>
      </c>
      <c r="R16" t="b">
        <v>1</v>
      </c>
      <c r="S16" t="s">
        <v>315</v>
      </c>
      <c r="T16">
        <v>0</v>
      </c>
    </row>
    <row r="17" spans="1:20">
      <c r="A17" t="s">
        <v>236</v>
      </c>
      <c r="B17">
        <v>4</v>
      </c>
      <c r="C17" t="s">
        <v>19</v>
      </c>
      <c r="D17">
        <f>D16</f>
        <v>7</v>
      </c>
      <c r="E17">
        <f>G16+5</f>
        <v>259</v>
      </c>
      <c r="F17">
        <f>D24-3</f>
        <v>131</v>
      </c>
      <c r="G17">
        <f>E17+4</f>
        <v>263</v>
      </c>
      <c r="H17" t="s">
        <v>268</v>
      </c>
      <c r="I17">
        <v>9</v>
      </c>
      <c r="J17">
        <v>0</v>
      </c>
      <c r="K17">
        <v>0</v>
      </c>
      <c r="L17">
        <v>0</v>
      </c>
      <c r="N17" t="s">
        <v>104</v>
      </c>
      <c r="O17" t="s">
        <v>266</v>
      </c>
      <c r="Q17">
        <v>3</v>
      </c>
      <c r="R17" t="b">
        <v>1</v>
      </c>
      <c r="S17" t="s">
        <v>315</v>
      </c>
      <c r="T17">
        <v>0</v>
      </c>
    </row>
    <row r="18" spans="1:20">
      <c r="A18" t="s">
        <v>44</v>
      </c>
      <c r="B18">
        <v>2</v>
      </c>
      <c r="C18" t="s">
        <v>19</v>
      </c>
      <c r="D18">
        <f>D14</f>
        <v>7</v>
      </c>
      <c r="E18">
        <f>E27-6</f>
        <v>69</v>
      </c>
      <c r="F18">
        <f>D18+92</f>
        <v>99</v>
      </c>
      <c r="G18">
        <f>E18+3</f>
        <v>72</v>
      </c>
      <c r="H18" t="s">
        <v>268</v>
      </c>
      <c r="I18">
        <v>8</v>
      </c>
      <c r="J18">
        <v>0</v>
      </c>
      <c r="K18">
        <v>1</v>
      </c>
      <c r="L18">
        <v>0</v>
      </c>
      <c r="N18" t="s">
        <v>21</v>
      </c>
      <c r="O18" t="s">
        <v>26</v>
      </c>
      <c r="Q18">
        <v>3</v>
      </c>
      <c r="R18" t="b">
        <v>1</v>
      </c>
      <c r="S18" t="s">
        <v>315</v>
      </c>
      <c r="T18">
        <v>0</v>
      </c>
    </row>
    <row r="19" spans="1:20">
      <c r="A19" t="s">
        <v>43</v>
      </c>
      <c r="B19">
        <v>2</v>
      </c>
      <c r="C19" t="s">
        <v>25</v>
      </c>
      <c r="D19">
        <f>D14-2</f>
        <v>5</v>
      </c>
      <c r="E19">
        <f>E18+3</f>
        <v>72</v>
      </c>
      <c r="F19">
        <f>D19+90</f>
        <v>95</v>
      </c>
      <c r="G19">
        <f>E19+90</f>
        <v>162</v>
      </c>
      <c r="I19">
        <v>0</v>
      </c>
      <c r="J19">
        <v>0</v>
      </c>
      <c r="K19">
        <v>0</v>
      </c>
      <c r="L19">
        <v>0</v>
      </c>
      <c r="N19" t="s">
        <v>21</v>
      </c>
      <c r="O19" t="s">
        <v>26</v>
      </c>
      <c r="Q19">
        <v>2</v>
      </c>
      <c r="R19" t="b">
        <v>0</v>
      </c>
      <c r="S19" t="s">
        <v>315</v>
      </c>
      <c r="T19">
        <v>0</v>
      </c>
    </row>
    <row r="20" spans="1:20">
      <c r="A20" t="s">
        <v>50</v>
      </c>
      <c r="B20">
        <v>-999</v>
      </c>
      <c r="C20" t="s">
        <v>19</v>
      </c>
      <c r="D20">
        <v>106</v>
      </c>
      <c r="E20">
        <v>13</v>
      </c>
      <c r="F20">
        <v>210</v>
      </c>
      <c r="G20">
        <v>16</v>
      </c>
      <c r="H20" t="s">
        <v>268</v>
      </c>
      <c r="I20">
        <v>14</v>
      </c>
      <c r="J20">
        <v>1</v>
      </c>
      <c r="K20">
        <v>0</v>
      </c>
      <c r="L20">
        <v>0</v>
      </c>
      <c r="N20" t="s">
        <v>21</v>
      </c>
      <c r="O20" t="s">
        <v>26</v>
      </c>
      <c r="Q20">
        <v>3</v>
      </c>
      <c r="R20" t="b">
        <v>0</v>
      </c>
      <c r="S20" t="s">
        <v>315</v>
      </c>
      <c r="T20">
        <v>0</v>
      </c>
    </row>
    <row r="21" spans="1:20">
      <c r="A21" t="s">
        <v>51</v>
      </c>
      <c r="B21">
        <v>2</v>
      </c>
      <c r="C21" t="s">
        <v>19</v>
      </c>
      <c r="D21">
        <v>134</v>
      </c>
      <c r="E21">
        <v>21</v>
      </c>
      <c r="F21">
        <v>199</v>
      </c>
      <c r="G21">
        <v>24</v>
      </c>
      <c r="H21" t="s">
        <v>268</v>
      </c>
      <c r="I21">
        <v>8</v>
      </c>
      <c r="J21">
        <v>1</v>
      </c>
      <c r="K21">
        <v>0</v>
      </c>
      <c r="L21">
        <v>0</v>
      </c>
      <c r="N21" t="s">
        <v>21</v>
      </c>
      <c r="O21" t="s">
        <v>26</v>
      </c>
      <c r="Q21">
        <v>3</v>
      </c>
      <c r="R21" t="b">
        <v>0</v>
      </c>
      <c r="S21" t="s">
        <v>315</v>
      </c>
      <c r="T21">
        <v>0</v>
      </c>
    </row>
    <row r="22" spans="1:20">
      <c r="A22" t="s">
        <v>270</v>
      </c>
      <c r="B22">
        <v>2</v>
      </c>
      <c r="C22" t="s">
        <v>19</v>
      </c>
      <c r="D22">
        <f>D23</f>
        <v>134</v>
      </c>
      <c r="E22">
        <f>G21+1</f>
        <v>25</v>
      </c>
      <c r="F22">
        <v>204</v>
      </c>
      <c r="G22">
        <f>E22+3</f>
        <v>28</v>
      </c>
      <c r="H22" t="s">
        <v>268</v>
      </c>
      <c r="I22">
        <v>8</v>
      </c>
      <c r="J22">
        <v>0</v>
      </c>
      <c r="K22">
        <v>1</v>
      </c>
      <c r="L22">
        <v>0</v>
      </c>
      <c r="N22" t="s">
        <v>21</v>
      </c>
      <c r="O22" t="s">
        <v>266</v>
      </c>
      <c r="Q22">
        <v>2</v>
      </c>
      <c r="R22" t="b">
        <v>1</v>
      </c>
      <c r="S22" t="s">
        <v>315</v>
      </c>
      <c r="T22">
        <v>0</v>
      </c>
    </row>
    <row r="23" spans="1:20">
      <c r="A23" t="s">
        <v>105</v>
      </c>
      <c r="B23">
        <v>2</v>
      </c>
      <c r="C23" t="s">
        <v>25</v>
      </c>
      <c r="D23">
        <f>D21</f>
        <v>134</v>
      </c>
      <c r="E23">
        <f>G22+3</f>
        <v>31</v>
      </c>
      <c r="F23">
        <f>D23+70</f>
        <v>204</v>
      </c>
      <c r="G23">
        <f>E23+15</f>
        <v>46</v>
      </c>
      <c r="I23">
        <v>0</v>
      </c>
      <c r="J23">
        <v>0</v>
      </c>
      <c r="K23">
        <v>0</v>
      </c>
      <c r="L23">
        <v>0</v>
      </c>
      <c r="N23" t="s">
        <v>21</v>
      </c>
      <c r="O23" t="s">
        <v>26</v>
      </c>
      <c r="Q23">
        <v>0</v>
      </c>
      <c r="R23" t="b">
        <v>0</v>
      </c>
      <c r="S23" t="s">
        <v>315</v>
      </c>
      <c r="T23">
        <v>0</v>
      </c>
    </row>
    <row r="24" spans="1:20">
      <c r="A24" t="s">
        <v>52</v>
      </c>
      <c r="B24">
        <v>2</v>
      </c>
      <c r="C24" t="s">
        <v>19</v>
      </c>
      <c r="D24">
        <f>D23</f>
        <v>134</v>
      </c>
      <c r="E24">
        <f>G23+1</f>
        <v>47</v>
      </c>
      <c r="F24">
        <v>199</v>
      </c>
      <c r="G24">
        <f>E24+3</f>
        <v>50</v>
      </c>
      <c r="H24" t="s">
        <v>268</v>
      </c>
      <c r="I24">
        <v>8</v>
      </c>
      <c r="J24">
        <v>1</v>
      </c>
      <c r="K24">
        <v>0</v>
      </c>
      <c r="L24">
        <v>0</v>
      </c>
      <c r="N24" t="s">
        <v>21</v>
      </c>
      <c r="O24" t="s">
        <v>26</v>
      </c>
      <c r="Q24">
        <v>3</v>
      </c>
      <c r="R24" t="b">
        <v>0</v>
      </c>
      <c r="S24" t="s">
        <v>315</v>
      </c>
      <c r="T24">
        <v>0</v>
      </c>
    </row>
    <row r="25" spans="1:20">
      <c r="A25" t="s">
        <v>271</v>
      </c>
      <c r="B25">
        <v>2</v>
      </c>
      <c r="C25" t="s">
        <v>19</v>
      </c>
      <c r="D25">
        <f>D26</f>
        <v>134</v>
      </c>
      <c r="E25">
        <f>G24+1</f>
        <v>51</v>
      </c>
      <c r="F25">
        <v>204</v>
      </c>
      <c r="G25">
        <f>E25+3</f>
        <v>54</v>
      </c>
      <c r="H25" t="s">
        <v>268</v>
      </c>
      <c r="I25">
        <v>8</v>
      </c>
      <c r="J25">
        <v>0</v>
      </c>
      <c r="K25">
        <v>1</v>
      </c>
      <c r="L25">
        <v>0</v>
      </c>
      <c r="N25" t="s">
        <v>21</v>
      </c>
      <c r="O25" t="s">
        <v>266</v>
      </c>
      <c r="Q25">
        <v>2</v>
      </c>
      <c r="R25" t="b">
        <v>1</v>
      </c>
      <c r="S25" t="s">
        <v>315</v>
      </c>
      <c r="T25">
        <v>0</v>
      </c>
    </row>
    <row r="26" spans="1:20">
      <c r="A26" t="s">
        <v>106</v>
      </c>
      <c r="B26">
        <v>2</v>
      </c>
      <c r="C26" t="s">
        <v>25</v>
      </c>
      <c r="D26">
        <f>D24</f>
        <v>134</v>
      </c>
      <c r="E26">
        <f>G25+3</f>
        <v>57</v>
      </c>
      <c r="F26">
        <f>D26+70</f>
        <v>204</v>
      </c>
      <c r="G26">
        <f>E26+15</f>
        <v>72</v>
      </c>
      <c r="I26">
        <v>0</v>
      </c>
      <c r="J26">
        <v>0</v>
      </c>
      <c r="K26">
        <v>0</v>
      </c>
      <c r="L26">
        <v>0</v>
      </c>
      <c r="N26" t="s">
        <v>21</v>
      </c>
      <c r="O26" t="s">
        <v>26</v>
      </c>
      <c r="Q26">
        <v>0</v>
      </c>
      <c r="R26" t="b">
        <v>0</v>
      </c>
      <c r="S26" t="s">
        <v>315</v>
      </c>
      <c r="T26">
        <v>0</v>
      </c>
    </row>
    <row r="27" spans="1:20">
      <c r="A27" t="s">
        <v>53</v>
      </c>
      <c r="B27">
        <v>2</v>
      </c>
      <c r="C27" t="s">
        <v>38</v>
      </c>
      <c r="D27">
        <v>99</v>
      </c>
      <c r="E27">
        <f>G26+3</f>
        <v>75</v>
      </c>
      <c r="F27">
        <f>D27+105</f>
        <v>204</v>
      </c>
      <c r="G27">
        <f>G65+3</f>
        <v>160</v>
      </c>
      <c r="I27">
        <v>0</v>
      </c>
      <c r="J27">
        <v>1</v>
      </c>
      <c r="K27">
        <v>0</v>
      </c>
      <c r="L27">
        <v>0</v>
      </c>
      <c r="M27" t="s">
        <v>104</v>
      </c>
      <c r="N27" t="s">
        <v>104</v>
      </c>
      <c r="O27" t="s">
        <v>26</v>
      </c>
      <c r="Q27">
        <v>2</v>
      </c>
      <c r="R27" t="b">
        <v>0</v>
      </c>
      <c r="S27" t="s">
        <v>315</v>
      </c>
      <c r="T27">
        <v>0</v>
      </c>
    </row>
    <row r="28" spans="1:20">
      <c r="A28" t="s">
        <v>54</v>
      </c>
      <c r="B28">
        <v>2</v>
      </c>
      <c r="C28" t="s">
        <v>19</v>
      </c>
      <c r="D28">
        <f>D27+1</f>
        <v>100</v>
      </c>
      <c r="E28">
        <f>E27+2</f>
        <v>77</v>
      </c>
      <c r="F28">
        <v>174</v>
      </c>
      <c r="G28">
        <f>E28+3</f>
        <v>80</v>
      </c>
      <c r="H28" t="s">
        <v>268</v>
      </c>
      <c r="I28">
        <v>8</v>
      </c>
      <c r="J28">
        <v>1</v>
      </c>
      <c r="K28">
        <v>0</v>
      </c>
      <c r="L28">
        <v>0</v>
      </c>
      <c r="N28" t="s">
        <v>104</v>
      </c>
      <c r="O28" t="s">
        <v>26</v>
      </c>
      <c r="Q28">
        <v>3</v>
      </c>
      <c r="R28" t="b">
        <v>0</v>
      </c>
      <c r="S28" t="s">
        <v>315</v>
      </c>
      <c r="T28">
        <v>0</v>
      </c>
    </row>
    <row r="29" spans="1:20">
      <c r="A29" t="s">
        <v>241</v>
      </c>
      <c r="B29">
        <v>2</v>
      </c>
      <c r="C29" t="s">
        <v>19</v>
      </c>
      <c r="D29">
        <f>D28</f>
        <v>100</v>
      </c>
      <c r="E29">
        <f>E30+10</f>
        <v>88</v>
      </c>
      <c r="F29">
        <f>D29+76</f>
        <v>176</v>
      </c>
      <c r="G29">
        <f>E29+3</f>
        <v>91</v>
      </c>
      <c r="H29" t="s">
        <v>268</v>
      </c>
      <c r="I29">
        <v>8</v>
      </c>
      <c r="J29">
        <v>0</v>
      </c>
      <c r="K29">
        <v>0</v>
      </c>
      <c r="L29">
        <v>0</v>
      </c>
      <c r="N29" t="s">
        <v>104</v>
      </c>
      <c r="O29" t="s">
        <v>22</v>
      </c>
      <c r="Q29">
        <v>2</v>
      </c>
      <c r="R29" t="b">
        <v>0</v>
      </c>
      <c r="S29" t="s">
        <v>315</v>
      </c>
      <c r="T29">
        <v>0</v>
      </c>
    </row>
    <row r="30" spans="1:20">
      <c r="A30" t="s">
        <v>55</v>
      </c>
      <c r="B30">
        <v>2</v>
      </c>
      <c r="C30" t="s">
        <v>19</v>
      </c>
      <c r="D30">
        <f>F29+2</f>
        <v>178</v>
      </c>
      <c r="E30">
        <f>E27+3</f>
        <v>78</v>
      </c>
      <c r="F30">
        <f>F27</f>
        <v>204</v>
      </c>
      <c r="G30">
        <f>E30+3</f>
        <v>81</v>
      </c>
      <c r="H30" t="s">
        <v>268</v>
      </c>
      <c r="I30">
        <v>8</v>
      </c>
      <c r="J30">
        <v>0</v>
      </c>
      <c r="K30">
        <v>0</v>
      </c>
      <c r="L30">
        <v>0</v>
      </c>
      <c r="N30" t="s">
        <v>104</v>
      </c>
      <c r="O30" t="s">
        <v>39</v>
      </c>
      <c r="Q30">
        <v>2</v>
      </c>
      <c r="R30" t="b">
        <v>1</v>
      </c>
      <c r="S30" t="s">
        <v>315</v>
      </c>
      <c r="T30">
        <v>0</v>
      </c>
    </row>
    <row r="31" spans="1:20">
      <c r="A31" s="2" t="s">
        <v>273</v>
      </c>
      <c r="B31" s="2">
        <v>2</v>
      </c>
      <c r="C31" s="2" t="s">
        <v>19</v>
      </c>
      <c r="D31" s="2">
        <f>D33</f>
        <v>178</v>
      </c>
      <c r="E31" s="2">
        <f>E29</f>
        <v>88</v>
      </c>
      <c r="F31" s="2">
        <f>D34</f>
        <v>192</v>
      </c>
      <c r="G31" s="2">
        <f>G29</f>
        <v>91</v>
      </c>
      <c r="H31" s="2" t="s">
        <v>268</v>
      </c>
      <c r="I31" s="2">
        <v>7</v>
      </c>
      <c r="J31" s="2">
        <v>0</v>
      </c>
      <c r="K31" s="2">
        <v>0</v>
      </c>
      <c r="L31" s="2">
        <v>0</v>
      </c>
      <c r="M31" s="2"/>
      <c r="N31" s="2" t="s">
        <v>104</v>
      </c>
      <c r="O31" s="2" t="s">
        <v>39</v>
      </c>
      <c r="P31" s="3"/>
      <c r="Q31" s="2">
        <v>2</v>
      </c>
      <c r="R31" s="2" t="b">
        <v>1</v>
      </c>
      <c r="S31" t="s">
        <v>315</v>
      </c>
      <c r="T31" s="2">
        <v>0</v>
      </c>
    </row>
    <row r="32" spans="1:20">
      <c r="A32" s="2" t="s">
        <v>272</v>
      </c>
      <c r="B32" s="2">
        <v>2</v>
      </c>
      <c r="C32" s="2" t="s">
        <v>19</v>
      </c>
      <c r="D32" s="2">
        <f>D34</f>
        <v>192</v>
      </c>
      <c r="E32" s="2">
        <f>E31</f>
        <v>88</v>
      </c>
      <c r="F32" s="2">
        <f>F27</f>
        <v>204</v>
      </c>
      <c r="G32" s="2">
        <f>G31</f>
        <v>91</v>
      </c>
      <c r="H32" s="2" t="s">
        <v>268</v>
      </c>
      <c r="I32" s="2">
        <v>7</v>
      </c>
      <c r="J32" s="2">
        <v>0</v>
      </c>
      <c r="K32" s="2">
        <v>0</v>
      </c>
      <c r="L32" s="2">
        <v>0</v>
      </c>
      <c r="M32" s="2"/>
      <c r="N32" s="2" t="s">
        <v>104</v>
      </c>
      <c r="O32" s="2" t="s">
        <v>39</v>
      </c>
      <c r="P32" s="3"/>
      <c r="Q32" s="2">
        <v>2</v>
      </c>
      <c r="R32" s="2" t="b">
        <v>1</v>
      </c>
      <c r="S32" t="s">
        <v>315</v>
      </c>
      <c r="T32" s="2">
        <v>0</v>
      </c>
    </row>
    <row r="33" spans="1:20">
      <c r="A33" t="s">
        <v>87</v>
      </c>
      <c r="B33">
        <v>2</v>
      </c>
      <c r="C33" t="s">
        <v>26</v>
      </c>
      <c r="D33">
        <f>F29+2</f>
        <v>178</v>
      </c>
      <c r="E33">
        <f>E30</f>
        <v>78</v>
      </c>
      <c r="F33">
        <f>D33</f>
        <v>178</v>
      </c>
      <c r="G33">
        <f>G27-2</f>
        <v>158</v>
      </c>
      <c r="I33">
        <v>0</v>
      </c>
      <c r="J33">
        <v>0</v>
      </c>
      <c r="K33">
        <v>0</v>
      </c>
      <c r="L33">
        <v>0</v>
      </c>
      <c r="N33" t="s">
        <v>96</v>
      </c>
      <c r="O33" t="s">
        <v>26</v>
      </c>
      <c r="Q33">
        <v>4</v>
      </c>
      <c r="R33" t="b">
        <v>0</v>
      </c>
      <c r="S33" t="s">
        <v>315</v>
      </c>
      <c r="T33">
        <v>0</v>
      </c>
    </row>
    <row r="34" spans="1:20">
      <c r="A34" t="s">
        <v>88</v>
      </c>
      <c r="B34">
        <v>2</v>
      </c>
      <c r="C34" t="s">
        <v>26</v>
      </c>
      <c r="D34">
        <v>192</v>
      </c>
      <c r="E34">
        <f>E31</f>
        <v>88</v>
      </c>
      <c r="F34">
        <f>D34</f>
        <v>192</v>
      </c>
      <c r="G34">
        <f>G33</f>
        <v>158</v>
      </c>
      <c r="I34">
        <v>0</v>
      </c>
      <c r="J34">
        <v>0</v>
      </c>
      <c r="K34">
        <v>0</v>
      </c>
      <c r="L34">
        <v>0</v>
      </c>
      <c r="N34" t="s">
        <v>96</v>
      </c>
      <c r="O34" t="s">
        <v>26</v>
      </c>
      <c r="Q34">
        <v>4</v>
      </c>
      <c r="R34" t="b">
        <v>0</v>
      </c>
      <c r="S34" t="s">
        <v>315</v>
      </c>
      <c r="T34">
        <v>0</v>
      </c>
    </row>
    <row r="35" spans="1:20">
      <c r="A35" t="s">
        <v>103</v>
      </c>
      <c r="B35">
        <v>2</v>
      </c>
      <c r="C35" t="s">
        <v>26</v>
      </c>
      <c r="D35">
        <v>100</v>
      </c>
      <c r="E35">
        <f>E30+16</f>
        <v>94</v>
      </c>
      <c r="F35">
        <f>F30</f>
        <v>204</v>
      </c>
      <c r="G35">
        <f>E35</f>
        <v>94</v>
      </c>
      <c r="I35">
        <v>0</v>
      </c>
      <c r="J35">
        <v>0</v>
      </c>
      <c r="K35">
        <v>0</v>
      </c>
      <c r="L35">
        <v>0</v>
      </c>
      <c r="N35" t="s">
        <v>96</v>
      </c>
      <c r="O35" t="s">
        <v>26</v>
      </c>
      <c r="Q35">
        <v>4</v>
      </c>
      <c r="R35" t="b">
        <v>0</v>
      </c>
      <c r="S35" t="s">
        <v>315</v>
      </c>
      <c r="T35">
        <v>0</v>
      </c>
    </row>
    <row r="36" spans="1:20">
      <c r="A36" t="s">
        <v>56</v>
      </c>
      <c r="B36">
        <v>2</v>
      </c>
      <c r="C36" t="s">
        <v>19</v>
      </c>
      <c r="D36">
        <f>$D$28</f>
        <v>100</v>
      </c>
      <c r="E36">
        <f>E35+2</f>
        <v>96</v>
      </c>
      <c r="F36">
        <f>D36+68</f>
        <v>168</v>
      </c>
      <c r="G36">
        <f>E36+4</f>
        <v>100</v>
      </c>
      <c r="H36" t="s">
        <v>268</v>
      </c>
      <c r="I36">
        <v>8</v>
      </c>
      <c r="J36">
        <v>0</v>
      </c>
      <c r="K36">
        <v>0</v>
      </c>
      <c r="L36">
        <v>0</v>
      </c>
      <c r="N36" t="s">
        <v>104</v>
      </c>
      <c r="O36" t="s">
        <v>26</v>
      </c>
      <c r="P36" t="s">
        <v>320</v>
      </c>
      <c r="Q36">
        <v>3</v>
      </c>
      <c r="R36" t="b">
        <v>1</v>
      </c>
      <c r="S36" t="s">
        <v>315</v>
      </c>
      <c r="T36">
        <v>0</v>
      </c>
    </row>
    <row r="37" spans="1:20">
      <c r="A37" t="s">
        <v>57</v>
      </c>
      <c r="B37">
        <v>-999</v>
      </c>
      <c r="C37" t="s">
        <v>19</v>
      </c>
      <c r="D37">
        <f>F40+2</f>
        <v>176</v>
      </c>
      <c r="E37">
        <f>E36</f>
        <v>96</v>
      </c>
      <c r="F37">
        <f>$F$27</f>
        <v>204</v>
      </c>
      <c r="G37">
        <f>G36</f>
        <v>100</v>
      </c>
      <c r="H37" t="s">
        <v>268</v>
      </c>
      <c r="I37">
        <v>8</v>
      </c>
      <c r="J37">
        <v>0</v>
      </c>
      <c r="K37">
        <v>0</v>
      </c>
      <c r="L37">
        <v>0</v>
      </c>
      <c r="N37" t="s">
        <v>104</v>
      </c>
      <c r="O37" t="s">
        <v>39</v>
      </c>
      <c r="P37" t="s">
        <v>58</v>
      </c>
      <c r="Q37">
        <v>3</v>
      </c>
      <c r="R37" t="b">
        <v>1</v>
      </c>
      <c r="S37" t="s">
        <v>315</v>
      </c>
      <c r="T37">
        <v>0</v>
      </c>
    </row>
    <row r="38" spans="1:20">
      <c r="A38" t="str">
        <f>_xlfn.CONCAT("policy2_text",MID(A37,LEN("policy2_text")+1,1),"_middle")</f>
        <v>policy2_text1_middle</v>
      </c>
      <c r="B38">
        <v>2</v>
      </c>
      <c r="C38" t="s">
        <v>19</v>
      </c>
      <c r="D38">
        <f>$D$31</f>
        <v>178</v>
      </c>
      <c r="E38">
        <f>E37</f>
        <v>96</v>
      </c>
      <c r="F38">
        <f>$F$31</f>
        <v>192</v>
      </c>
      <c r="G38">
        <f>G37</f>
        <v>100</v>
      </c>
      <c r="H38" t="s">
        <v>268</v>
      </c>
      <c r="I38">
        <v>8</v>
      </c>
      <c r="J38">
        <v>0</v>
      </c>
      <c r="K38">
        <v>0</v>
      </c>
      <c r="L38">
        <v>0</v>
      </c>
      <c r="N38" t="s">
        <v>104</v>
      </c>
      <c r="O38" t="s">
        <v>39</v>
      </c>
      <c r="P38" s="6" t="s">
        <v>285</v>
      </c>
      <c r="Q38">
        <v>3</v>
      </c>
      <c r="R38" t="b">
        <v>1</v>
      </c>
      <c r="S38" t="s">
        <v>315</v>
      </c>
      <c r="T38">
        <v>0</v>
      </c>
    </row>
    <row r="39" spans="1:20">
      <c r="A39" t="str">
        <f>_xlfn.CONCAT("policy2_text",MID(A38,LEN("policy2_text")+1,1),"_upper")</f>
        <v>policy2_text1_upper</v>
      </c>
      <c r="B39">
        <v>2</v>
      </c>
      <c r="C39" t="s">
        <v>19</v>
      </c>
      <c r="D39">
        <f>$D$32</f>
        <v>192</v>
      </c>
      <c r="E39">
        <f>E38</f>
        <v>96</v>
      </c>
      <c r="F39">
        <f>$F$32</f>
        <v>204</v>
      </c>
      <c r="G39">
        <f>G38</f>
        <v>100</v>
      </c>
      <c r="H39" t="s">
        <v>268</v>
      </c>
      <c r="I39">
        <v>8</v>
      </c>
      <c r="J39">
        <v>0</v>
      </c>
      <c r="K39">
        <v>0</v>
      </c>
      <c r="L39">
        <v>0</v>
      </c>
      <c r="N39" t="s">
        <v>104</v>
      </c>
      <c r="O39" t="s">
        <v>39</v>
      </c>
      <c r="P39" s="6" t="s">
        <v>276</v>
      </c>
      <c r="Q39">
        <v>3</v>
      </c>
      <c r="R39" t="b">
        <v>1</v>
      </c>
      <c r="S39" t="s">
        <v>315</v>
      </c>
      <c r="T39">
        <v>0</v>
      </c>
    </row>
    <row r="40" spans="1:20">
      <c r="A40" t="s">
        <v>59</v>
      </c>
      <c r="B40">
        <v>2</v>
      </c>
      <c r="C40" t="s">
        <v>19</v>
      </c>
      <c r="D40">
        <f>D36+70</f>
        <v>170</v>
      </c>
      <c r="E40">
        <f>E37</f>
        <v>96</v>
      </c>
      <c r="F40">
        <f>D40+4</f>
        <v>174</v>
      </c>
      <c r="G40">
        <f>E40+6</f>
        <v>102</v>
      </c>
      <c r="H40" t="s">
        <v>20</v>
      </c>
      <c r="I40">
        <v>15</v>
      </c>
      <c r="J40">
        <v>1</v>
      </c>
      <c r="K40">
        <v>0</v>
      </c>
      <c r="L40">
        <v>0</v>
      </c>
      <c r="N40" t="s">
        <v>104</v>
      </c>
      <c r="O40" t="s">
        <v>26</v>
      </c>
      <c r="Q40">
        <v>2</v>
      </c>
      <c r="R40" t="b">
        <v>0</v>
      </c>
      <c r="S40" t="s">
        <v>315</v>
      </c>
      <c r="T40">
        <v>0</v>
      </c>
    </row>
    <row r="41" spans="1:20">
      <c r="A41" t="s">
        <v>60</v>
      </c>
      <c r="B41">
        <v>2</v>
      </c>
      <c r="C41" t="s">
        <v>19</v>
      </c>
      <c r="D41">
        <f>$D$28</f>
        <v>100</v>
      </c>
      <c r="E41">
        <f>E40+11</f>
        <v>107</v>
      </c>
      <c r="F41">
        <f>D41+68</f>
        <v>168</v>
      </c>
      <c r="G41">
        <f>E41+4</f>
        <v>111</v>
      </c>
      <c r="H41" t="s">
        <v>268</v>
      </c>
      <c r="I41">
        <v>8</v>
      </c>
      <c r="J41">
        <v>0</v>
      </c>
      <c r="K41">
        <v>0</v>
      </c>
      <c r="L41">
        <v>0</v>
      </c>
      <c r="N41" t="s">
        <v>104</v>
      </c>
      <c r="O41" t="s">
        <v>26</v>
      </c>
      <c r="P41" t="s">
        <v>321</v>
      </c>
      <c r="Q41">
        <v>3</v>
      </c>
      <c r="R41" t="b">
        <v>1</v>
      </c>
      <c r="S41" t="s">
        <v>315</v>
      </c>
      <c r="T41">
        <v>0</v>
      </c>
    </row>
    <row r="42" spans="1:20">
      <c r="A42" t="s">
        <v>61</v>
      </c>
      <c r="B42">
        <v>-999</v>
      </c>
      <c r="C42" t="s">
        <v>19</v>
      </c>
      <c r="D42">
        <f>F45+2</f>
        <v>176</v>
      </c>
      <c r="E42">
        <f>E41</f>
        <v>107</v>
      </c>
      <c r="F42">
        <f>$F$27</f>
        <v>204</v>
      </c>
      <c r="G42">
        <f>G41</f>
        <v>111</v>
      </c>
      <c r="H42" t="s">
        <v>268</v>
      </c>
      <c r="I42">
        <v>8</v>
      </c>
      <c r="J42">
        <v>0</v>
      </c>
      <c r="K42">
        <v>0</v>
      </c>
      <c r="L42">
        <v>0</v>
      </c>
      <c r="N42" t="s">
        <v>104</v>
      </c>
      <c r="O42" t="s">
        <v>39</v>
      </c>
      <c r="P42" t="s">
        <v>62</v>
      </c>
      <c r="Q42">
        <v>3</v>
      </c>
      <c r="R42" t="b">
        <v>1</v>
      </c>
      <c r="S42" t="s">
        <v>315</v>
      </c>
      <c r="T42">
        <v>0</v>
      </c>
    </row>
    <row r="43" spans="1:20">
      <c r="A43" t="str">
        <f>_xlfn.CONCAT("policy2_text",MID(A42,LEN("policy2_text")+1,1),"_middle")</f>
        <v>policy2_text2_middle</v>
      </c>
      <c r="B43">
        <v>2</v>
      </c>
      <c r="C43" t="s">
        <v>19</v>
      </c>
      <c r="D43">
        <f>$D$31</f>
        <v>178</v>
      </c>
      <c r="E43">
        <f>E42</f>
        <v>107</v>
      </c>
      <c r="F43">
        <f>$F$31</f>
        <v>192</v>
      </c>
      <c r="G43">
        <f>G42</f>
        <v>111</v>
      </c>
      <c r="H43" t="s">
        <v>268</v>
      </c>
      <c r="I43">
        <v>8</v>
      </c>
      <c r="J43">
        <v>0</v>
      </c>
      <c r="K43">
        <v>0</v>
      </c>
      <c r="L43">
        <v>0</v>
      </c>
      <c r="N43" t="s">
        <v>104</v>
      </c>
      <c r="O43" t="s">
        <v>39</v>
      </c>
      <c r="P43" s="6" t="s">
        <v>285</v>
      </c>
      <c r="Q43">
        <v>3</v>
      </c>
      <c r="R43" t="b">
        <v>1</v>
      </c>
      <c r="S43" t="s">
        <v>315</v>
      </c>
      <c r="T43">
        <v>0</v>
      </c>
    </row>
    <row r="44" spans="1:20">
      <c r="A44" t="str">
        <f>_xlfn.CONCAT("policy2_text",MID(A43,LEN("policy2_text")+1,1),"_upper")</f>
        <v>policy2_text2_upper</v>
      </c>
      <c r="B44">
        <v>2</v>
      </c>
      <c r="C44" t="s">
        <v>19</v>
      </c>
      <c r="D44">
        <f>$D$32</f>
        <v>192</v>
      </c>
      <c r="E44">
        <f>E43</f>
        <v>107</v>
      </c>
      <c r="F44">
        <f>$F$32</f>
        <v>204</v>
      </c>
      <c r="G44">
        <f>G43</f>
        <v>111</v>
      </c>
      <c r="H44" t="s">
        <v>268</v>
      </c>
      <c r="I44">
        <v>8</v>
      </c>
      <c r="J44">
        <v>0</v>
      </c>
      <c r="K44">
        <v>0</v>
      </c>
      <c r="L44">
        <v>0</v>
      </c>
      <c r="N44" t="s">
        <v>104</v>
      </c>
      <c r="O44" t="s">
        <v>39</v>
      </c>
      <c r="P44" s="6" t="s">
        <v>277</v>
      </c>
      <c r="Q44">
        <v>3</v>
      </c>
      <c r="R44" t="b">
        <v>1</v>
      </c>
      <c r="S44" t="s">
        <v>315</v>
      </c>
      <c r="T44">
        <v>0</v>
      </c>
    </row>
    <row r="45" spans="1:20">
      <c r="A45" t="s">
        <v>63</v>
      </c>
      <c r="B45">
        <v>2</v>
      </c>
      <c r="C45" t="s">
        <v>19</v>
      </c>
      <c r="D45">
        <f>D41+70</f>
        <v>170</v>
      </c>
      <c r="E45">
        <f>E42</f>
        <v>107</v>
      </c>
      <c r="F45">
        <f>D45+4</f>
        <v>174</v>
      </c>
      <c r="G45">
        <f>E45+6</f>
        <v>113</v>
      </c>
      <c r="H45" t="s">
        <v>20</v>
      </c>
      <c r="I45">
        <v>15</v>
      </c>
      <c r="J45">
        <v>1</v>
      </c>
      <c r="K45">
        <v>0</v>
      </c>
      <c r="L45">
        <v>0</v>
      </c>
      <c r="N45" t="s">
        <v>104</v>
      </c>
      <c r="O45" t="s">
        <v>26</v>
      </c>
      <c r="Q45">
        <v>2</v>
      </c>
      <c r="R45" t="b">
        <v>0</v>
      </c>
      <c r="S45" t="s">
        <v>315</v>
      </c>
      <c r="T45">
        <v>0</v>
      </c>
    </row>
    <row r="46" spans="1:20">
      <c r="A46" t="s">
        <v>64</v>
      </c>
      <c r="B46">
        <v>2</v>
      </c>
      <c r="C46" t="s">
        <v>19</v>
      </c>
      <c r="D46">
        <f>$D$28</f>
        <v>100</v>
      </c>
      <c r="E46">
        <f>E45+11</f>
        <v>118</v>
      </c>
      <c r="F46">
        <f>D46+68</f>
        <v>168</v>
      </c>
      <c r="G46">
        <f>E46+4</f>
        <v>122</v>
      </c>
      <c r="H46" t="s">
        <v>268</v>
      </c>
      <c r="I46">
        <v>8</v>
      </c>
      <c r="J46">
        <v>0</v>
      </c>
      <c r="K46">
        <v>0</v>
      </c>
      <c r="L46">
        <v>0</v>
      </c>
      <c r="N46" t="s">
        <v>104</v>
      </c>
      <c r="O46" t="s">
        <v>26</v>
      </c>
      <c r="P46" t="s">
        <v>322</v>
      </c>
      <c r="Q46">
        <v>3</v>
      </c>
      <c r="R46" t="b">
        <v>1</v>
      </c>
      <c r="S46" t="s">
        <v>315</v>
      </c>
      <c r="T46">
        <v>0</v>
      </c>
    </row>
    <row r="47" spans="1:20">
      <c r="A47" t="s">
        <v>65</v>
      </c>
      <c r="B47">
        <v>-999</v>
      </c>
      <c r="C47" t="s">
        <v>19</v>
      </c>
      <c r="D47">
        <f>F50+2</f>
        <v>176</v>
      </c>
      <c r="E47">
        <f>E46</f>
        <v>118</v>
      </c>
      <c r="F47">
        <f>$F$27</f>
        <v>204</v>
      </c>
      <c r="G47">
        <f>G46</f>
        <v>122</v>
      </c>
      <c r="H47" t="s">
        <v>268</v>
      </c>
      <c r="I47">
        <v>8</v>
      </c>
      <c r="J47">
        <v>0</v>
      </c>
      <c r="K47">
        <v>0</v>
      </c>
      <c r="L47">
        <v>0</v>
      </c>
      <c r="N47" t="s">
        <v>104</v>
      </c>
      <c r="O47" t="s">
        <v>39</v>
      </c>
      <c r="P47" t="s">
        <v>66</v>
      </c>
      <c r="Q47">
        <v>3</v>
      </c>
      <c r="R47" t="b">
        <v>1</v>
      </c>
      <c r="S47" t="s">
        <v>315</v>
      </c>
      <c r="T47">
        <v>0</v>
      </c>
    </row>
    <row r="48" spans="1:20">
      <c r="A48" t="str">
        <f>_xlfn.CONCAT("policy2_text",MID(A47,LEN("policy2_text")+1,1),"_middle")</f>
        <v>policy2_text3_middle</v>
      </c>
      <c r="B48">
        <v>2</v>
      </c>
      <c r="C48" t="s">
        <v>19</v>
      </c>
      <c r="D48">
        <f>$D$31</f>
        <v>178</v>
      </c>
      <c r="E48">
        <f>E47</f>
        <v>118</v>
      </c>
      <c r="F48">
        <f>$F$31</f>
        <v>192</v>
      </c>
      <c r="G48">
        <f>G47</f>
        <v>122</v>
      </c>
      <c r="H48" t="s">
        <v>268</v>
      </c>
      <c r="I48">
        <v>8</v>
      </c>
      <c r="J48">
        <v>0</v>
      </c>
      <c r="K48">
        <v>0</v>
      </c>
      <c r="L48">
        <v>0</v>
      </c>
      <c r="N48" t="s">
        <v>104</v>
      </c>
      <c r="O48" t="s">
        <v>39</v>
      </c>
      <c r="P48" s="6" t="s">
        <v>278</v>
      </c>
      <c r="Q48">
        <v>3</v>
      </c>
      <c r="R48" t="b">
        <v>1</v>
      </c>
      <c r="S48" t="s">
        <v>315</v>
      </c>
      <c r="T48">
        <v>0</v>
      </c>
    </row>
    <row r="49" spans="1:20">
      <c r="A49" t="str">
        <f>_xlfn.CONCAT("policy2_text",MID(A48,LEN("policy2_text")+1,1),"_upper")</f>
        <v>policy2_text3_upper</v>
      </c>
      <c r="B49">
        <v>2</v>
      </c>
      <c r="C49" t="s">
        <v>19</v>
      </c>
      <c r="D49">
        <f>$D$32</f>
        <v>192</v>
      </c>
      <c r="E49">
        <f>E48</f>
        <v>118</v>
      </c>
      <c r="F49">
        <f>$F$32</f>
        <v>204</v>
      </c>
      <c r="G49">
        <f>G48</f>
        <v>122</v>
      </c>
      <c r="H49" t="s">
        <v>268</v>
      </c>
      <c r="I49">
        <v>8</v>
      </c>
      <c r="J49">
        <v>0</v>
      </c>
      <c r="K49">
        <v>0</v>
      </c>
      <c r="L49">
        <v>0</v>
      </c>
      <c r="N49" t="s">
        <v>104</v>
      </c>
      <c r="O49" t="s">
        <v>39</v>
      </c>
      <c r="P49" s="6" t="s">
        <v>279</v>
      </c>
      <c r="Q49">
        <v>3</v>
      </c>
      <c r="R49" t="b">
        <v>1</v>
      </c>
      <c r="S49" t="s">
        <v>315</v>
      </c>
      <c r="T49">
        <v>0</v>
      </c>
    </row>
    <row r="50" spans="1:20">
      <c r="A50" t="s">
        <v>67</v>
      </c>
      <c r="B50">
        <v>2</v>
      </c>
      <c r="C50" t="s">
        <v>19</v>
      </c>
      <c r="D50">
        <f>D46+70</f>
        <v>170</v>
      </c>
      <c r="E50">
        <f>E47</f>
        <v>118</v>
      </c>
      <c r="F50">
        <f>D50+4</f>
        <v>174</v>
      </c>
      <c r="G50">
        <f>E50+6</f>
        <v>124</v>
      </c>
      <c r="H50" t="s">
        <v>20</v>
      </c>
      <c r="I50">
        <v>15</v>
      </c>
      <c r="J50">
        <v>1</v>
      </c>
      <c r="K50">
        <v>0</v>
      </c>
      <c r="L50">
        <v>0</v>
      </c>
      <c r="N50" t="s">
        <v>104</v>
      </c>
      <c r="O50" t="s">
        <v>26</v>
      </c>
      <c r="Q50">
        <v>2</v>
      </c>
      <c r="R50" t="b">
        <v>0</v>
      </c>
      <c r="S50" t="s">
        <v>315</v>
      </c>
      <c r="T50">
        <v>0</v>
      </c>
    </row>
    <row r="51" spans="1:20">
      <c r="A51" t="s">
        <v>68</v>
      </c>
      <c r="B51">
        <v>2</v>
      </c>
      <c r="C51" t="s">
        <v>19</v>
      </c>
      <c r="D51">
        <f>$D$28</f>
        <v>100</v>
      </c>
      <c r="E51">
        <f>E50+11</f>
        <v>129</v>
      </c>
      <c r="F51">
        <f>D51+68</f>
        <v>168</v>
      </c>
      <c r="G51">
        <f>E51+4</f>
        <v>133</v>
      </c>
      <c r="H51" t="s">
        <v>268</v>
      </c>
      <c r="I51">
        <v>8</v>
      </c>
      <c r="J51">
        <v>0</v>
      </c>
      <c r="K51">
        <v>0</v>
      </c>
      <c r="L51">
        <v>0</v>
      </c>
      <c r="N51" t="s">
        <v>104</v>
      </c>
      <c r="O51" t="s">
        <v>26</v>
      </c>
      <c r="P51" t="s">
        <v>323</v>
      </c>
      <c r="Q51">
        <v>3</v>
      </c>
      <c r="R51" t="b">
        <v>1</v>
      </c>
      <c r="S51" t="s">
        <v>315</v>
      </c>
      <c r="T51">
        <v>0</v>
      </c>
    </row>
    <row r="52" spans="1:20">
      <c r="A52" t="s">
        <v>69</v>
      </c>
      <c r="B52">
        <v>-999</v>
      </c>
      <c r="C52" t="s">
        <v>19</v>
      </c>
      <c r="D52">
        <f>F55+2</f>
        <v>176</v>
      </c>
      <c r="E52">
        <f>E51</f>
        <v>129</v>
      </c>
      <c r="F52">
        <f>$F$27</f>
        <v>204</v>
      </c>
      <c r="G52">
        <f>G51</f>
        <v>133</v>
      </c>
      <c r="H52" t="s">
        <v>268</v>
      </c>
      <c r="I52">
        <v>8</v>
      </c>
      <c r="J52">
        <v>0</v>
      </c>
      <c r="K52">
        <v>0</v>
      </c>
      <c r="L52">
        <v>0</v>
      </c>
      <c r="N52" t="s">
        <v>104</v>
      </c>
      <c r="O52" t="s">
        <v>39</v>
      </c>
      <c r="P52" t="s">
        <v>70</v>
      </c>
      <c r="Q52">
        <v>3</v>
      </c>
      <c r="R52" t="b">
        <v>1</v>
      </c>
      <c r="S52" t="s">
        <v>315</v>
      </c>
      <c r="T52">
        <v>0</v>
      </c>
    </row>
    <row r="53" spans="1:20">
      <c r="A53" t="str">
        <f>_xlfn.CONCAT("policy2_text",MID(A52,LEN("policy2_text")+1,1),"_middle")</f>
        <v>policy2_text4_middle</v>
      </c>
      <c r="B53">
        <v>2</v>
      </c>
      <c r="C53" t="s">
        <v>19</v>
      </c>
      <c r="D53">
        <f>$D$31</f>
        <v>178</v>
      </c>
      <c r="E53">
        <f>E52</f>
        <v>129</v>
      </c>
      <c r="F53">
        <f>$F$31</f>
        <v>192</v>
      </c>
      <c r="G53">
        <f>G52</f>
        <v>133</v>
      </c>
      <c r="H53" t="s">
        <v>268</v>
      </c>
      <c r="I53">
        <v>8</v>
      </c>
      <c r="J53">
        <v>0</v>
      </c>
      <c r="K53">
        <v>0</v>
      </c>
      <c r="L53">
        <v>0</v>
      </c>
      <c r="N53" t="s">
        <v>104</v>
      </c>
      <c r="O53" t="s">
        <v>39</v>
      </c>
      <c r="P53" s="6" t="s">
        <v>280</v>
      </c>
      <c r="Q53">
        <v>3</v>
      </c>
      <c r="R53" t="b">
        <v>1</v>
      </c>
      <c r="S53" t="s">
        <v>315</v>
      </c>
      <c r="T53">
        <v>0</v>
      </c>
    </row>
    <row r="54" spans="1:20">
      <c r="A54" t="str">
        <f>_xlfn.CONCAT("policy2_text",MID(A53,LEN("policy2_text")+1,1),"_upper")</f>
        <v>policy2_text4_upper</v>
      </c>
      <c r="B54">
        <v>2</v>
      </c>
      <c r="C54" t="s">
        <v>19</v>
      </c>
      <c r="D54">
        <f>$D$32</f>
        <v>192</v>
      </c>
      <c r="E54">
        <f>E53</f>
        <v>129</v>
      </c>
      <c r="F54">
        <f>$F$32</f>
        <v>204</v>
      </c>
      <c r="G54">
        <f>G53</f>
        <v>133</v>
      </c>
      <c r="H54" t="s">
        <v>268</v>
      </c>
      <c r="I54">
        <v>8</v>
      </c>
      <c r="J54">
        <v>0</v>
      </c>
      <c r="K54">
        <v>0</v>
      </c>
      <c r="L54">
        <v>0</v>
      </c>
      <c r="N54" t="s">
        <v>104</v>
      </c>
      <c r="O54" t="s">
        <v>39</v>
      </c>
      <c r="P54" s="6" t="s">
        <v>281</v>
      </c>
      <c r="Q54">
        <v>3</v>
      </c>
      <c r="R54" t="b">
        <v>1</v>
      </c>
      <c r="S54" t="s">
        <v>315</v>
      </c>
      <c r="T54">
        <v>0</v>
      </c>
    </row>
    <row r="55" spans="1:20">
      <c r="A55" t="s">
        <v>71</v>
      </c>
      <c r="B55">
        <v>2</v>
      </c>
      <c r="C55" t="s">
        <v>19</v>
      </c>
      <c r="D55">
        <f>D51+70</f>
        <v>170</v>
      </c>
      <c r="E55">
        <f>E52</f>
        <v>129</v>
      </c>
      <c r="F55">
        <f>D55+4</f>
        <v>174</v>
      </c>
      <c r="G55">
        <f>E55+6</f>
        <v>135</v>
      </c>
      <c r="H55" t="s">
        <v>20</v>
      </c>
      <c r="I55">
        <v>15</v>
      </c>
      <c r="J55">
        <v>1</v>
      </c>
      <c r="K55">
        <v>0</v>
      </c>
      <c r="L55">
        <v>0</v>
      </c>
      <c r="N55" t="s">
        <v>104</v>
      </c>
      <c r="O55" t="s">
        <v>26</v>
      </c>
      <c r="Q55">
        <v>2</v>
      </c>
      <c r="R55" t="b">
        <v>0</v>
      </c>
      <c r="S55" t="s">
        <v>315</v>
      </c>
      <c r="T55">
        <v>0</v>
      </c>
    </row>
    <row r="56" spans="1:20">
      <c r="A56" t="s">
        <v>72</v>
      </c>
      <c r="B56">
        <v>2</v>
      </c>
      <c r="C56" t="s">
        <v>19</v>
      </c>
      <c r="D56">
        <f>$D$28</f>
        <v>100</v>
      </c>
      <c r="E56">
        <f>E51+11</f>
        <v>140</v>
      </c>
      <c r="F56">
        <f>D56+68</f>
        <v>168</v>
      </c>
      <c r="G56">
        <f>E56+4</f>
        <v>144</v>
      </c>
      <c r="H56" t="s">
        <v>268</v>
      </c>
      <c r="I56">
        <v>8</v>
      </c>
      <c r="J56">
        <v>0</v>
      </c>
      <c r="K56">
        <v>0</v>
      </c>
      <c r="L56">
        <v>0</v>
      </c>
      <c r="N56" t="s">
        <v>104</v>
      </c>
      <c r="O56" t="s">
        <v>26</v>
      </c>
      <c r="P56" t="s">
        <v>303</v>
      </c>
      <c r="Q56">
        <v>3</v>
      </c>
      <c r="R56" t="b">
        <v>1</v>
      </c>
      <c r="S56" t="s">
        <v>315</v>
      </c>
      <c r="T56">
        <v>0</v>
      </c>
    </row>
    <row r="57" spans="1:20">
      <c r="A57" t="s">
        <v>73</v>
      </c>
      <c r="B57">
        <v>-999</v>
      </c>
      <c r="C57" t="s">
        <v>19</v>
      </c>
      <c r="D57">
        <f>F60+2</f>
        <v>176</v>
      </c>
      <c r="E57">
        <f>E56</f>
        <v>140</v>
      </c>
      <c r="F57">
        <f>$F$27</f>
        <v>204</v>
      </c>
      <c r="G57">
        <f>G56</f>
        <v>144</v>
      </c>
      <c r="H57" t="s">
        <v>268</v>
      </c>
      <c r="I57">
        <v>8</v>
      </c>
      <c r="J57">
        <v>0</v>
      </c>
      <c r="K57">
        <v>0</v>
      </c>
      <c r="L57">
        <v>0</v>
      </c>
      <c r="N57" t="s">
        <v>104</v>
      </c>
      <c r="O57" t="s">
        <v>39</v>
      </c>
      <c r="P57" t="s">
        <v>274</v>
      </c>
      <c r="Q57">
        <v>3</v>
      </c>
      <c r="R57" t="b">
        <v>1</v>
      </c>
      <c r="S57" t="s">
        <v>315</v>
      </c>
      <c r="T57">
        <v>0</v>
      </c>
    </row>
    <row r="58" spans="1:20">
      <c r="A58" t="str">
        <f>_xlfn.CONCAT("policy2_text",MID(A57,LEN("policy2_text")+1,1),"_middle")</f>
        <v>policy2_text5_middle</v>
      </c>
      <c r="B58">
        <v>2</v>
      </c>
      <c r="C58" t="s">
        <v>19</v>
      </c>
      <c r="D58">
        <f>$D$31</f>
        <v>178</v>
      </c>
      <c r="E58">
        <f>E57</f>
        <v>140</v>
      </c>
      <c r="F58">
        <f>$F$31</f>
        <v>192</v>
      </c>
      <c r="G58">
        <f>G57</f>
        <v>144</v>
      </c>
      <c r="H58" t="s">
        <v>268</v>
      </c>
      <c r="I58">
        <v>8</v>
      </c>
      <c r="J58">
        <v>0</v>
      </c>
      <c r="K58">
        <v>0</v>
      </c>
      <c r="L58">
        <v>0</v>
      </c>
      <c r="N58" t="s">
        <v>104</v>
      </c>
      <c r="O58" t="s">
        <v>39</v>
      </c>
      <c r="P58" s="6" t="s">
        <v>280</v>
      </c>
      <c r="Q58">
        <v>3</v>
      </c>
      <c r="R58" t="b">
        <v>1</v>
      </c>
      <c r="S58" t="s">
        <v>315</v>
      </c>
      <c r="T58">
        <v>0</v>
      </c>
    </row>
    <row r="59" spans="1:20">
      <c r="A59" t="str">
        <f>_xlfn.CONCAT("policy2_text",MID(A58,LEN("policy2_text")+1,1),"_upper")</f>
        <v>policy2_text5_upper</v>
      </c>
      <c r="B59">
        <v>2</v>
      </c>
      <c r="C59" t="s">
        <v>19</v>
      </c>
      <c r="D59">
        <f>$D$32</f>
        <v>192</v>
      </c>
      <c r="E59">
        <f>E58</f>
        <v>140</v>
      </c>
      <c r="F59">
        <f>$F$32</f>
        <v>204</v>
      </c>
      <c r="G59">
        <f>G58</f>
        <v>144</v>
      </c>
      <c r="H59" t="s">
        <v>268</v>
      </c>
      <c r="I59">
        <v>8</v>
      </c>
      <c r="J59">
        <v>0</v>
      </c>
      <c r="K59">
        <v>0</v>
      </c>
      <c r="L59">
        <v>0</v>
      </c>
      <c r="N59" t="s">
        <v>104</v>
      </c>
      <c r="O59" t="s">
        <v>39</v>
      </c>
      <c r="P59" s="6" t="s">
        <v>282</v>
      </c>
      <c r="Q59">
        <v>3</v>
      </c>
      <c r="R59" t="b">
        <v>1</v>
      </c>
      <c r="S59" t="s">
        <v>315</v>
      </c>
      <c r="T59">
        <v>0</v>
      </c>
    </row>
    <row r="60" spans="1:20">
      <c r="A60" t="s">
        <v>74</v>
      </c>
      <c r="B60">
        <v>2</v>
      </c>
      <c r="C60" t="s">
        <v>19</v>
      </c>
      <c r="D60">
        <f>D56+70</f>
        <v>170</v>
      </c>
      <c r="E60">
        <f>E57</f>
        <v>140</v>
      </c>
      <c r="F60">
        <f>D60+4</f>
        <v>174</v>
      </c>
      <c r="G60">
        <f>E60+6</f>
        <v>146</v>
      </c>
      <c r="H60" t="s">
        <v>20</v>
      </c>
      <c r="I60">
        <v>15</v>
      </c>
      <c r="J60">
        <v>1</v>
      </c>
      <c r="K60">
        <v>0</v>
      </c>
      <c r="L60">
        <v>0</v>
      </c>
      <c r="N60" t="s">
        <v>104</v>
      </c>
      <c r="O60" t="s">
        <v>26</v>
      </c>
      <c r="Q60">
        <v>2</v>
      </c>
      <c r="R60" t="b">
        <v>0</v>
      </c>
      <c r="S60" t="s">
        <v>315</v>
      </c>
      <c r="T60">
        <v>0</v>
      </c>
    </row>
    <row r="61" spans="1:20">
      <c r="A61" t="s">
        <v>75</v>
      </c>
      <c r="B61">
        <v>2</v>
      </c>
      <c r="C61" t="s">
        <v>19</v>
      </c>
      <c r="D61">
        <f>$D$28</f>
        <v>100</v>
      </c>
      <c r="E61">
        <f>E56+11</f>
        <v>151</v>
      </c>
      <c r="F61">
        <f>D61+68</f>
        <v>168</v>
      </c>
      <c r="G61">
        <f>E61+4</f>
        <v>155</v>
      </c>
      <c r="H61" t="s">
        <v>268</v>
      </c>
      <c r="I61">
        <v>8</v>
      </c>
      <c r="J61">
        <v>0</v>
      </c>
      <c r="K61">
        <v>0</v>
      </c>
      <c r="L61">
        <v>0</v>
      </c>
      <c r="N61" t="s">
        <v>104</v>
      </c>
      <c r="O61" t="s">
        <v>26</v>
      </c>
      <c r="P61" t="s">
        <v>308</v>
      </c>
      <c r="Q61">
        <v>3</v>
      </c>
      <c r="R61" t="b">
        <v>1</v>
      </c>
      <c r="S61" t="s">
        <v>315</v>
      </c>
      <c r="T61">
        <v>0</v>
      </c>
    </row>
    <row r="62" spans="1:20">
      <c r="A62" t="s">
        <v>76</v>
      </c>
      <c r="B62">
        <v>-999</v>
      </c>
      <c r="C62" t="s">
        <v>19</v>
      </c>
      <c r="D62">
        <f>F65+2</f>
        <v>176</v>
      </c>
      <c r="E62">
        <f>E61</f>
        <v>151</v>
      </c>
      <c r="F62">
        <f>$F$27</f>
        <v>204</v>
      </c>
      <c r="G62">
        <f>G61</f>
        <v>155</v>
      </c>
      <c r="H62" t="s">
        <v>268</v>
      </c>
      <c r="I62">
        <v>8</v>
      </c>
      <c r="J62">
        <v>0</v>
      </c>
      <c r="K62">
        <v>0</v>
      </c>
      <c r="L62">
        <v>0</v>
      </c>
      <c r="N62" t="s">
        <v>104</v>
      </c>
      <c r="O62" t="s">
        <v>39</v>
      </c>
      <c r="P62" t="s">
        <v>178</v>
      </c>
      <c r="Q62">
        <v>3</v>
      </c>
      <c r="R62" t="b">
        <v>1</v>
      </c>
      <c r="S62" t="s">
        <v>315</v>
      </c>
      <c r="T62">
        <v>0</v>
      </c>
    </row>
    <row r="63" spans="1:20">
      <c r="A63" t="str">
        <f>_xlfn.CONCAT("policy2_text",MID(A62,LEN("policy2_text")+1,1),"_middle")</f>
        <v>policy2_text6_middle</v>
      </c>
      <c r="B63">
        <v>2</v>
      </c>
      <c r="C63" t="s">
        <v>19</v>
      </c>
      <c r="D63">
        <f>$D$31</f>
        <v>178</v>
      </c>
      <c r="E63">
        <f>E62</f>
        <v>151</v>
      </c>
      <c r="F63">
        <f>$F$31</f>
        <v>192</v>
      </c>
      <c r="G63">
        <f>G62</f>
        <v>155</v>
      </c>
      <c r="H63" t="s">
        <v>268</v>
      </c>
      <c r="I63">
        <v>8</v>
      </c>
      <c r="J63">
        <v>0</v>
      </c>
      <c r="K63">
        <v>0</v>
      </c>
      <c r="L63">
        <v>0</v>
      </c>
      <c r="N63" t="s">
        <v>104</v>
      </c>
      <c r="O63" t="s">
        <v>39</v>
      </c>
      <c r="P63" s="6" t="s">
        <v>280</v>
      </c>
      <c r="Q63">
        <v>3</v>
      </c>
      <c r="R63" t="b">
        <v>1</v>
      </c>
      <c r="S63" t="s">
        <v>315</v>
      </c>
      <c r="T63">
        <v>0</v>
      </c>
    </row>
    <row r="64" spans="1:20">
      <c r="A64" t="str">
        <f>_xlfn.CONCAT("policy2_text",MID(A63,LEN("policy2_text")+1,1),"_upper")</f>
        <v>policy2_text6_upper</v>
      </c>
      <c r="B64">
        <v>2</v>
      </c>
      <c r="C64" t="s">
        <v>19</v>
      </c>
      <c r="D64">
        <f>$D$32</f>
        <v>192</v>
      </c>
      <c r="E64">
        <f>E63</f>
        <v>151</v>
      </c>
      <c r="F64">
        <f>$F$32</f>
        <v>204</v>
      </c>
      <c r="G64">
        <f>G63</f>
        <v>155</v>
      </c>
      <c r="H64" t="s">
        <v>268</v>
      </c>
      <c r="I64">
        <v>8</v>
      </c>
      <c r="J64">
        <v>0</v>
      </c>
      <c r="K64">
        <v>0</v>
      </c>
      <c r="L64">
        <v>0</v>
      </c>
      <c r="N64" t="s">
        <v>104</v>
      </c>
      <c r="O64" t="s">
        <v>39</v>
      </c>
      <c r="P64" s="6" t="s">
        <v>283</v>
      </c>
      <c r="Q64">
        <v>3</v>
      </c>
      <c r="R64" t="b">
        <v>1</v>
      </c>
      <c r="S64" t="s">
        <v>315</v>
      </c>
      <c r="T64">
        <v>0</v>
      </c>
    </row>
    <row r="65" spans="1:20">
      <c r="A65" t="s">
        <v>77</v>
      </c>
      <c r="B65">
        <v>2</v>
      </c>
      <c r="C65" t="s">
        <v>19</v>
      </c>
      <c r="D65">
        <f>D61+70</f>
        <v>170</v>
      </c>
      <c r="E65">
        <f>E62</f>
        <v>151</v>
      </c>
      <c r="F65">
        <f>D65+4</f>
        <v>174</v>
      </c>
      <c r="G65">
        <f>E65+6</f>
        <v>157</v>
      </c>
      <c r="H65" t="s">
        <v>20</v>
      </c>
      <c r="I65">
        <v>15</v>
      </c>
      <c r="J65">
        <v>1</v>
      </c>
      <c r="K65">
        <v>0</v>
      </c>
      <c r="L65">
        <v>0</v>
      </c>
      <c r="N65" t="s">
        <v>104</v>
      </c>
      <c r="O65" t="s">
        <v>26</v>
      </c>
      <c r="Q65">
        <v>2</v>
      </c>
      <c r="R65" t="b">
        <v>0</v>
      </c>
      <c r="S65" t="s">
        <v>315</v>
      </c>
      <c r="T65">
        <v>0</v>
      </c>
    </row>
    <row r="66" spans="1:20">
      <c r="A66" t="s">
        <v>45</v>
      </c>
      <c r="B66">
        <v>2</v>
      </c>
      <c r="C66" t="s">
        <v>19</v>
      </c>
      <c r="D66">
        <v>7</v>
      </c>
      <c r="E66">
        <f>G27+3</f>
        <v>163</v>
      </c>
      <c r="F66">
        <v>94</v>
      </c>
      <c r="G66">
        <f>E66+3</f>
        <v>166</v>
      </c>
      <c r="H66" t="s">
        <v>268</v>
      </c>
      <c r="I66">
        <v>12</v>
      </c>
      <c r="J66">
        <v>1</v>
      </c>
      <c r="K66">
        <v>0</v>
      </c>
      <c r="L66">
        <v>0</v>
      </c>
      <c r="N66" t="s">
        <v>21</v>
      </c>
      <c r="O66" t="s">
        <v>26</v>
      </c>
      <c r="Q66">
        <v>2</v>
      </c>
      <c r="R66" t="b">
        <v>0</v>
      </c>
      <c r="S66" t="s">
        <v>315</v>
      </c>
      <c r="T66">
        <v>0</v>
      </c>
    </row>
    <row r="67" spans="1:20">
      <c r="A67" t="s">
        <v>85</v>
      </c>
      <c r="B67">
        <v>2</v>
      </c>
      <c r="C67" t="s">
        <v>19</v>
      </c>
      <c r="D67">
        <f>D66</f>
        <v>7</v>
      </c>
      <c r="E67">
        <f>G66+4</f>
        <v>170</v>
      </c>
      <c r="F67">
        <v>203</v>
      </c>
      <c r="G67">
        <f>E67+4</f>
        <v>174</v>
      </c>
      <c r="H67" t="s">
        <v>268</v>
      </c>
      <c r="I67">
        <v>9</v>
      </c>
      <c r="J67">
        <v>0</v>
      </c>
      <c r="K67">
        <v>0</v>
      </c>
      <c r="L67">
        <v>0</v>
      </c>
      <c r="N67" t="s">
        <v>21</v>
      </c>
      <c r="O67" t="s">
        <v>266</v>
      </c>
      <c r="P67" s="1"/>
      <c r="Q67">
        <v>2</v>
      </c>
      <c r="R67" t="b">
        <v>1</v>
      </c>
      <c r="S67" t="s">
        <v>315</v>
      </c>
      <c r="T67">
        <v>0</v>
      </c>
    </row>
    <row r="68" spans="1:20">
      <c r="A68" t="s">
        <v>47</v>
      </c>
      <c r="B68">
        <v>2</v>
      </c>
      <c r="C68" t="s">
        <v>25</v>
      </c>
      <c r="D68">
        <v>5</v>
      </c>
      <c r="E68">
        <f>E70+8</f>
        <v>201</v>
      </c>
      <c r="F68">
        <f>D68+88</f>
        <v>93</v>
      </c>
      <c r="G68">
        <f>E68+80</f>
        <v>281</v>
      </c>
      <c r="I68">
        <v>0</v>
      </c>
      <c r="J68">
        <v>0</v>
      </c>
      <c r="K68">
        <v>0</v>
      </c>
      <c r="L68">
        <v>0</v>
      </c>
      <c r="N68" t="s">
        <v>21</v>
      </c>
      <c r="O68" t="s">
        <v>26</v>
      </c>
      <c r="Q68">
        <v>2</v>
      </c>
      <c r="R68" t="b">
        <v>0</v>
      </c>
      <c r="S68" t="s">
        <v>315</v>
      </c>
      <c r="T68">
        <v>0</v>
      </c>
    </row>
    <row r="69" spans="1:20">
      <c r="A69" t="s">
        <v>1434</v>
      </c>
      <c r="B69">
        <v>2</v>
      </c>
      <c r="C69" t="s">
        <v>19</v>
      </c>
      <c r="D69">
        <f>D68</f>
        <v>5</v>
      </c>
      <c r="E69">
        <f>G68-2</f>
        <v>279</v>
      </c>
      <c r="F69">
        <f>F68</f>
        <v>93</v>
      </c>
      <c r="G69">
        <f>E69+3</f>
        <v>282</v>
      </c>
      <c r="H69" t="s">
        <v>268</v>
      </c>
      <c r="I69">
        <v>8</v>
      </c>
      <c r="J69">
        <v>0</v>
      </c>
      <c r="K69">
        <v>1</v>
      </c>
      <c r="L69">
        <v>0</v>
      </c>
      <c r="N69" t="s">
        <v>21</v>
      </c>
      <c r="O69" t="s">
        <v>266</v>
      </c>
      <c r="Q69">
        <v>3</v>
      </c>
      <c r="R69" t="b">
        <v>1</v>
      </c>
      <c r="S69" t="s">
        <v>315</v>
      </c>
      <c r="T69">
        <v>0</v>
      </c>
    </row>
    <row r="70" spans="1:20">
      <c r="A70" t="s">
        <v>78</v>
      </c>
      <c r="B70">
        <v>2</v>
      </c>
      <c r="C70" t="s">
        <v>38</v>
      </c>
      <c r="D70">
        <v>99</v>
      </c>
      <c r="E70">
        <v>193</v>
      </c>
      <c r="F70">
        <f>D70+105</f>
        <v>204</v>
      </c>
      <c r="G70">
        <f>G114+5</f>
        <v>287</v>
      </c>
      <c r="I70">
        <v>0</v>
      </c>
      <c r="J70">
        <v>1</v>
      </c>
      <c r="K70">
        <v>0</v>
      </c>
      <c r="L70">
        <v>0</v>
      </c>
      <c r="M70" t="s">
        <v>96</v>
      </c>
      <c r="N70" t="s">
        <v>96</v>
      </c>
      <c r="O70" t="s">
        <v>26</v>
      </c>
      <c r="Q70">
        <v>0</v>
      </c>
      <c r="R70" t="b">
        <v>0</v>
      </c>
      <c r="S70" t="s">
        <v>315</v>
      </c>
      <c r="T70">
        <v>0</v>
      </c>
    </row>
    <row r="71" spans="1:20">
      <c r="A71" t="s">
        <v>229</v>
      </c>
      <c r="B71">
        <v>2</v>
      </c>
      <c r="C71" t="s">
        <v>19</v>
      </c>
      <c r="D71">
        <f>D70+1</f>
        <v>100</v>
      </c>
      <c r="E71">
        <f>E70+2</f>
        <v>195</v>
      </c>
      <c r="F71">
        <f>F70</f>
        <v>204</v>
      </c>
      <c r="G71">
        <f>E71+3</f>
        <v>198</v>
      </c>
      <c r="H71" t="s">
        <v>268</v>
      </c>
      <c r="I71">
        <v>8</v>
      </c>
      <c r="J71">
        <v>1</v>
      </c>
      <c r="K71">
        <v>0</v>
      </c>
      <c r="L71">
        <v>0</v>
      </c>
      <c r="N71" t="s">
        <v>96</v>
      </c>
      <c r="O71" t="s">
        <v>26</v>
      </c>
      <c r="Q71">
        <v>3</v>
      </c>
      <c r="R71" t="b">
        <v>0</v>
      </c>
      <c r="S71" t="s">
        <v>315</v>
      </c>
      <c r="T71">
        <v>0</v>
      </c>
    </row>
    <row r="72" spans="1:20">
      <c r="A72" t="s">
        <v>97</v>
      </c>
      <c r="B72">
        <v>2</v>
      </c>
      <c r="C72" t="s">
        <v>19</v>
      </c>
      <c r="D72">
        <f>D70+30</f>
        <v>129</v>
      </c>
      <c r="E72">
        <f>E70+7</f>
        <v>200</v>
      </c>
      <c r="F72">
        <f>D72+18</f>
        <v>147</v>
      </c>
      <c r="G72">
        <f>E72+3</f>
        <v>203</v>
      </c>
      <c r="H72" t="s">
        <v>268</v>
      </c>
      <c r="I72">
        <v>8</v>
      </c>
      <c r="J72">
        <v>0</v>
      </c>
      <c r="K72">
        <v>0</v>
      </c>
      <c r="L72">
        <v>0</v>
      </c>
      <c r="N72" t="s">
        <v>96</v>
      </c>
      <c r="O72" t="s">
        <v>39</v>
      </c>
      <c r="Q72">
        <v>3</v>
      </c>
      <c r="R72" t="b">
        <v>1</v>
      </c>
      <c r="S72" t="s">
        <v>315</v>
      </c>
      <c r="T72">
        <v>0</v>
      </c>
    </row>
    <row r="73" spans="1:20">
      <c r="A73" t="s">
        <v>98</v>
      </c>
      <c r="B73">
        <v>2</v>
      </c>
      <c r="C73" t="s">
        <v>19</v>
      </c>
      <c r="D73">
        <f>D76</f>
        <v>148</v>
      </c>
      <c r="E73">
        <f>E72</f>
        <v>200</v>
      </c>
      <c r="F73">
        <f>D77-1</f>
        <v>165</v>
      </c>
      <c r="G73">
        <f>E73+3</f>
        <v>203</v>
      </c>
      <c r="H73" t="s">
        <v>268</v>
      </c>
      <c r="I73">
        <v>8</v>
      </c>
      <c r="J73">
        <v>0</v>
      </c>
      <c r="K73">
        <v>0</v>
      </c>
      <c r="L73">
        <v>0</v>
      </c>
      <c r="N73" t="s">
        <v>96</v>
      </c>
      <c r="O73" t="s">
        <v>39</v>
      </c>
      <c r="Q73">
        <v>3</v>
      </c>
      <c r="R73" t="b">
        <v>1</v>
      </c>
      <c r="S73" t="s">
        <v>315</v>
      </c>
      <c r="T73">
        <v>0</v>
      </c>
    </row>
    <row r="74" spans="1:20">
      <c r="A74" t="s">
        <v>99</v>
      </c>
      <c r="B74">
        <v>2</v>
      </c>
      <c r="C74" t="s">
        <v>19</v>
      </c>
      <c r="D74">
        <f>D77-1</f>
        <v>165</v>
      </c>
      <c r="E74">
        <f t="shared" ref="E74:E78" si="0">E73</f>
        <v>200</v>
      </c>
      <c r="F74">
        <f>D78+1</f>
        <v>185</v>
      </c>
      <c r="G74">
        <f>E74+3</f>
        <v>203</v>
      </c>
      <c r="H74" t="s">
        <v>268</v>
      </c>
      <c r="I74">
        <v>8</v>
      </c>
      <c r="J74">
        <v>0</v>
      </c>
      <c r="K74">
        <v>0</v>
      </c>
      <c r="L74">
        <v>0</v>
      </c>
      <c r="N74" t="s">
        <v>96</v>
      </c>
      <c r="O74" t="s">
        <v>39</v>
      </c>
      <c r="Q74">
        <v>3</v>
      </c>
      <c r="R74" t="b">
        <v>1</v>
      </c>
      <c r="S74" t="s">
        <v>315</v>
      </c>
      <c r="T74">
        <v>0</v>
      </c>
    </row>
    <row r="75" spans="1:20">
      <c r="A75" t="s">
        <v>100</v>
      </c>
      <c r="B75">
        <v>2</v>
      </c>
      <c r="C75" t="s">
        <v>19</v>
      </c>
      <c r="D75">
        <f>D78</f>
        <v>184</v>
      </c>
      <c r="E75">
        <f t="shared" si="0"/>
        <v>200</v>
      </c>
      <c r="F75">
        <f>D75+18</f>
        <v>202</v>
      </c>
      <c r="G75">
        <f>E75+3</f>
        <v>203</v>
      </c>
      <c r="H75" t="s">
        <v>268</v>
      </c>
      <c r="I75">
        <v>8</v>
      </c>
      <c r="J75">
        <v>0</v>
      </c>
      <c r="K75">
        <v>0</v>
      </c>
      <c r="L75">
        <v>0</v>
      </c>
      <c r="N75" t="s">
        <v>96</v>
      </c>
      <c r="O75" t="s">
        <v>39</v>
      </c>
      <c r="Q75">
        <v>3</v>
      </c>
      <c r="R75" t="b">
        <v>1</v>
      </c>
      <c r="S75" t="s">
        <v>315</v>
      </c>
      <c r="T75">
        <v>0</v>
      </c>
    </row>
    <row r="76" spans="1:20">
      <c r="A76" t="s">
        <v>87</v>
      </c>
      <c r="B76">
        <v>2</v>
      </c>
      <c r="C76" t="s">
        <v>26</v>
      </c>
      <c r="D76">
        <f>F72+1</f>
        <v>148</v>
      </c>
      <c r="E76">
        <f t="shared" si="0"/>
        <v>200</v>
      </c>
      <c r="F76">
        <f>F72+1</f>
        <v>148</v>
      </c>
      <c r="G76">
        <f>G114+3</f>
        <v>285</v>
      </c>
      <c r="I76">
        <v>0</v>
      </c>
      <c r="J76">
        <v>0</v>
      </c>
      <c r="K76">
        <v>0</v>
      </c>
      <c r="L76">
        <v>0</v>
      </c>
      <c r="N76" t="s">
        <v>96</v>
      </c>
      <c r="O76" t="s">
        <v>26</v>
      </c>
      <c r="Q76">
        <v>4</v>
      </c>
      <c r="R76" t="b">
        <v>0</v>
      </c>
      <c r="S76" t="s">
        <v>315</v>
      </c>
      <c r="T76">
        <v>0</v>
      </c>
    </row>
    <row r="77" spans="1:20">
      <c r="A77" t="s">
        <v>88</v>
      </c>
      <c r="B77">
        <v>2</v>
      </c>
      <c r="C77" t="s">
        <v>26</v>
      </c>
      <c r="D77">
        <f>D76+18</f>
        <v>166</v>
      </c>
      <c r="E77">
        <f t="shared" si="0"/>
        <v>200</v>
      </c>
      <c r="F77">
        <f t="shared" ref="F77:F78" si="1">D77</f>
        <v>166</v>
      </c>
      <c r="G77">
        <f>G76</f>
        <v>285</v>
      </c>
      <c r="I77">
        <v>0</v>
      </c>
      <c r="J77">
        <v>0</v>
      </c>
      <c r="K77">
        <v>0</v>
      </c>
      <c r="L77">
        <v>0</v>
      </c>
      <c r="N77" t="s">
        <v>96</v>
      </c>
      <c r="O77" t="s">
        <v>26</v>
      </c>
      <c r="Q77">
        <v>4</v>
      </c>
      <c r="R77" t="b">
        <v>0</v>
      </c>
      <c r="S77" t="s">
        <v>315</v>
      </c>
      <c r="T77">
        <v>0</v>
      </c>
    </row>
    <row r="78" spans="1:20">
      <c r="A78" t="s">
        <v>89</v>
      </c>
      <c r="B78">
        <v>2</v>
      </c>
      <c r="C78" t="s">
        <v>26</v>
      </c>
      <c r="D78">
        <f>D77+18</f>
        <v>184</v>
      </c>
      <c r="E78">
        <f t="shared" si="0"/>
        <v>200</v>
      </c>
      <c r="F78">
        <f t="shared" si="1"/>
        <v>184</v>
      </c>
      <c r="G78">
        <f>G77</f>
        <v>285</v>
      </c>
      <c r="I78">
        <v>0</v>
      </c>
      <c r="J78">
        <v>0</v>
      </c>
      <c r="K78">
        <v>0</v>
      </c>
      <c r="L78">
        <v>0</v>
      </c>
      <c r="N78" t="s">
        <v>96</v>
      </c>
      <c r="O78" t="s">
        <v>26</v>
      </c>
      <c r="Q78">
        <v>4</v>
      </c>
      <c r="R78" t="b">
        <v>0</v>
      </c>
      <c r="S78" t="s">
        <v>315</v>
      </c>
      <c r="T78">
        <v>0</v>
      </c>
    </row>
    <row r="79" spans="1:20">
      <c r="A79" t="s">
        <v>103</v>
      </c>
      <c r="B79">
        <v>2</v>
      </c>
      <c r="C79" t="s">
        <v>26</v>
      </c>
      <c r="D79">
        <f>D70</f>
        <v>99</v>
      </c>
      <c r="E79">
        <f>E72+10</f>
        <v>210</v>
      </c>
      <c r="F79">
        <f>F70</f>
        <v>204</v>
      </c>
      <c r="G79">
        <f>E79</f>
        <v>210</v>
      </c>
      <c r="I79">
        <v>0</v>
      </c>
      <c r="J79">
        <v>0</v>
      </c>
      <c r="K79">
        <v>0</v>
      </c>
      <c r="L79">
        <v>0</v>
      </c>
      <c r="N79" t="s">
        <v>96</v>
      </c>
      <c r="O79" t="s">
        <v>26</v>
      </c>
      <c r="Q79">
        <v>4</v>
      </c>
      <c r="R79" t="b">
        <v>0</v>
      </c>
      <c r="S79" t="s">
        <v>315</v>
      </c>
      <c r="T79">
        <v>0</v>
      </c>
    </row>
    <row r="80" spans="1:20">
      <c r="A80" t="s">
        <v>108</v>
      </c>
      <c r="B80">
        <v>2</v>
      </c>
      <c r="C80" t="s">
        <v>19</v>
      </c>
      <c r="D80">
        <f>D70+1</f>
        <v>100</v>
      </c>
      <c r="E80">
        <f>E79+2</f>
        <v>212</v>
      </c>
      <c r="F80">
        <f>D80+36</f>
        <v>136</v>
      </c>
      <c r="G80">
        <f>E80+4</f>
        <v>216</v>
      </c>
      <c r="H80" t="s">
        <v>268</v>
      </c>
      <c r="I80">
        <v>8</v>
      </c>
      <c r="J80">
        <v>0</v>
      </c>
      <c r="K80">
        <v>0</v>
      </c>
      <c r="L80">
        <v>0</v>
      </c>
      <c r="N80" t="s">
        <v>96</v>
      </c>
      <c r="O80" t="s">
        <v>26</v>
      </c>
      <c r="Q80">
        <v>3</v>
      </c>
      <c r="R80" t="b">
        <v>1</v>
      </c>
      <c r="S80" t="s">
        <v>315</v>
      </c>
      <c r="T80">
        <v>0</v>
      </c>
    </row>
    <row r="81" spans="1:20">
      <c r="A81" t="s">
        <v>109</v>
      </c>
      <c r="B81">
        <v>2</v>
      </c>
      <c r="C81" t="s">
        <v>19</v>
      </c>
      <c r="D81">
        <f>D72+7</f>
        <v>136</v>
      </c>
      <c r="E81">
        <f>E80+1</f>
        <v>213</v>
      </c>
      <c r="F81">
        <f>D81+4</f>
        <v>140</v>
      </c>
      <c r="G81">
        <f>E81+3</f>
        <v>216</v>
      </c>
      <c r="H81" t="s">
        <v>20</v>
      </c>
      <c r="I81">
        <v>15</v>
      </c>
      <c r="J81">
        <v>1</v>
      </c>
      <c r="K81">
        <v>0</v>
      </c>
      <c r="L81">
        <v>0</v>
      </c>
      <c r="N81" t="s">
        <v>96</v>
      </c>
      <c r="O81" t="s">
        <v>26</v>
      </c>
      <c r="Q81">
        <v>2</v>
      </c>
      <c r="R81" t="b">
        <v>0</v>
      </c>
      <c r="S81" t="s">
        <v>315</v>
      </c>
      <c r="T81">
        <v>0</v>
      </c>
    </row>
    <row r="82" spans="1:20">
      <c r="A82" t="s">
        <v>110</v>
      </c>
      <c r="B82">
        <v>2</v>
      </c>
      <c r="C82" t="s">
        <v>19</v>
      </c>
      <c r="D82">
        <f>D81+18</f>
        <v>154</v>
      </c>
      <c r="E82">
        <f>E81</f>
        <v>213</v>
      </c>
      <c r="F82">
        <f>D82+4</f>
        <v>158</v>
      </c>
      <c r="G82">
        <f>E82+3</f>
        <v>216</v>
      </c>
      <c r="H82" t="s">
        <v>20</v>
      </c>
      <c r="I82">
        <v>15</v>
      </c>
      <c r="J82">
        <v>1</v>
      </c>
      <c r="K82">
        <v>0</v>
      </c>
      <c r="L82">
        <v>0</v>
      </c>
      <c r="N82" t="s">
        <v>96</v>
      </c>
      <c r="O82" t="s">
        <v>26</v>
      </c>
      <c r="Q82">
        <v>2</v>
      </c>
      <c r="R82" t="b">
        <v>0</v>
      </c>
      <c r="S82" t="s">
        <v>315</v>
      </c>
      <c r="T82">
        <v>0</v>
      </c>
    </row>
    <row r="83" spans="1:20">
      <c r="A83" t="s">
        <v>111</v>
      </c>
      <c r="B83">
        <v>2</v>
      </c>
      <c r="C83" t="s">
        <v>19</v>
      </c>
      <c r="D83">
        <f>D82+18</f>
        <v>172</v>
      </c>
      <c r="E83">
        <f>E82</f>
        <v>213</v>
      </c>
      <c r="F83">
        <f>D83+4</f>
        <v>176</v>
      </c>
      <c r="G83">
        <f>E83+3</f>
        <v>216</v>
      </c>
      <c r="H83" t="s">
        <v>20</v>
      </c>
      <c r="I83">
        <v>15</v>
      </c>
      <c r="J83">
        <v>1</v>
      </c>
      <c r="K83">
        <v>0</v>
      </c>
      <c r="L83">
        <v>0</v>
      </c>
      <c r="N83" t="s">
        <v>96</v>
      </c>
      <c r="O83" t="s">
        <v>26</v>
      </c>
      <c r="Q83">
        <v>2</v>
      </c>
      <c r="R83" t="b">
        <v>0</v>
      </c>
      <c r="S83" t="s">
        <v>315</v>
      </c>
      <c r="T83">
        <v>0</v>
      </c>
    </row>
    <row r="84" spans="1:20">
      <c r="A84" t="s">
        <v>112</v>
      </c>
      <c r="B84">
        <v>2</v>
      </c>
      <c r="C84" t="s">
        <v>19</v>
      </c>
      <c r="D84">
        <f>D83+18</f>
        <v>190</v>
      </c>
      <c r="E84">
        <f>E83</f>
        <v>213</v>
      </c>
      <c r="F84">
        <f>D84+4</f>
        <v>194</v>
      </c>
      <c r="G84">
        <f>E84+3</f>
        <v>216</v>
      </c>
      <c r="H84" t="s">
        <v>20</v>
      </c>
      <c r="I84">
        <v>15</v>
      </c>
      <c r="J84">
        <v>1</v>
      </c>
      <c r="K84">
        <v>0</v>
      </c>
      <c r="L84">
        <v>0</v>
      </c>
      <c r="N84" t="s">
        <v>96</v>
      </c>
      <c r="O84" t="s">
        <v>26</v>
      </c>
      <c r="Q84">
        <v>2</v>
      </c>
      <c r="R84" t="b">
        <v>0</v>
      </c>
      <c r="S84" t="s">
        <v>315</v>
      </c>
      <c r="T84">
        <v>0</v>
      </c>
    </row>
    <row r="85" spans="1:20">
      <c r="A85" t="s">
        <v>113</v>
      </c>
      <c r="B85">
        <v>2</v>
      </c>
      <c r="C85" t="s">
        <v>19</v>
      </c>
      <c r="D85">
        <f t="shared" ref="D85:D114" si="2">D80</f>
        <v>100</v>
      </c>
      <c r="E85">
        <f>E80+11</f>
        <v>223</v>
      </c>
      <c r="F85">
        <f>F80</f>
        <v>136</v>
      </c>
      <c r="G85">
        <f>E85+4</f>
        <v>227</v>
      </c>
      <c r="H85" t="s">
        <v>268</v>
      </c>
      <c r="I85">
        <v>8</v>
      </c>
      <c r="J85">
        <v>0</v>
      </c>
      <c r="K85">
        <v>0</v>
      </c>
      <c r="L85">
        <v>0</v>
      </c>
      <c r="N85" t="s">
        <v>96</v>
      </c>
      <c r="O85" t="s">
        <v>26</v>
      </c>
      <c r="Q85">
        <v>3</v>
      </c>
      <c r="R85" t="b">
        <v>1</v>
      </c>
      <c r="S85" t="s">
        <v>315</v>
      </c>
      <c r="T85">
        <v>0</v>
      </c>
    </row>
    <row r="86" spans="1:20">
      <c r="A86" t="s">
        <v>114</v>
      </c>
      <c r="B86">
        <v>2</v>
      </c>
      <c r="C86" t="s">
        <v>19</v>
      </c>
      <c r="D86">
        <f t="shared" si="2"/>
        <v>136</v>
      </c>
      <c r="E86">
        <f>E85+1</f>
        <v>224</v>
      </c>
      <c r="F86">
        <f>D86+4</f>
        <v>140</v>
      </c>
      <c r="G86">
        <f>E86+3</f>
        <v>227</v>
      </c>
      <c r="H86" t="s">
        <v>20</v>
      </c>
      <c r="I86">
        <v>15</v>
      </c>
      <c r="J86">
        <v>1</v>
      </c>
      <c r="K86">
        <v>0</v>
      </c>
      <c r="L86">
        <v>0</v>
      </c>
      <c r="N86" t="s">
        <v>96</v>
      </c>
      <c r="O86" t="s">
        <v>26</v>
      </c>
      <c r="Q86">
        <v>2</v>
      </c>
      <c r="R86" t="b">
        <v>0</v>
      </c>
      <c r="S86" t="s">
        <v>315</v>
      </c>
      <c r="T86">
        <v>0</v>
      </c>
    </row>
    <row r="87" spans="1:20">
      <c r="A87" t="s">
        <v>115</v>
      </c>
      <c r="B87">
        <v>2</v>
      </c>
      <c r="C87" t="s">
        <v>19</v>
      </c>
      <c r="D87">
        <f t="shared" si="2"/>
        <v>154</v>
      </c>
      <c r="E87">
        <f>E86</f>
        <v>224</v>
      </c>
      <c r="F87">
        <f>D87+4</f>
        <v>158</v>
      </c>
      <c r="G87">
        <f>E87+3</f>
        <v>227</v>
      </c>
      <c r="H87" t="s">
        <v>20</v>
      </c>
      <c r="I87">
        <v>15</v>
      </c>
      <c r="J87">
        <v>1</v>
      </c>
      <c r="K87">
        <v>0</v>
      </c>
      <c r="L87">
        <v>0</v>
      </c>
      <c r="N87" t="s">
        <v>96</v>
      </c>
      <c r="O87" t="s">
        <v>26</v>
      </c>
      <c r="Q87">
        <v>2</v>
      </c>
      <c r="R87" t="b">
        <v>0</v>
      </c>
      <c r="S87" t="s">
        <v>315</v>
      </c>
      <c r="T87">
        <v>0</v>
      </c>
    </row>
    <row r="88" spans="1:20">
      <c r="A88" t="s">
        <v>116</v>
      </c>
      <c r="B88">
        <v>2</v>
      </c>
      <c r="C88" t="s">
        <v>19</v>
      </c>
      <c r="D88">
        <f t="shared" si="2"/>
        <v>172</v>
      </c>
      <c r="E88">
        <f>E87</f>
        <v>224</v>
      </c>
      <c r="F88">
        <f>D88+4</f>
        <v>176</v>
      </c>
      <c r="G88">
        <f>E88+3</f>
        <v>227</v>
      </c>
      <c r="H88" t="s">
        <v>20</v>
      </c>
      <c r="I88">
        <v>15</v>
      </c>
      <c r="J88">
        <v>1</v>
      </c>
      <c r="K88">
        <v>0</v>
      </c>
      <c r="L88">
        <v>0</v>
      </c>
      <c r="N88" t="s">
        <v>96</v>
      </c>
      <c r="O88" t="s">
        <v>26</v>
      </c>
      <c r="Q88">
        <v>2</v>
      </c>
      <c r="R88" t="b">
        <v>0</v>
      </c>
      <c r="S88" t="s">
        <v>315</v>
      </c>
      <c r="T88">
        <v>0</v>
      </c>
    </row>
    <row r="89" spans="1:20">
      <c r="A89" t="s">
        <v>117</v>
      </c>
      <c r="B89">
        <v>2</v>
      </c>
      <c r="C89" t="s">
        <v>19</v>
      </c>
      <c r="D89">
        <f t="shared" si="2"/>
        <v>190</v>
      </c>
      <c r="E89">
        <f>E88</f>
        <v>224</v>
      </c>
      <c r="F89">
        <f>D89+4</f>
        <v>194</v>
      </c>
      <c r="G89">
        <f>E89+3</f>
        <v>227</v>
      </c>
      <c r="H89" t="s">
        <v>20</v>
      </c>
      <c r="I89">
        <v>15</v>
      </c>
      <c r="J89">
        <v>1</v>
      </c>
      <c r="K89">
        <v>0</v>
      </c>
      <c r="L89">
        <v>0</v>
      </c>
      <c r="N89" t="s">
        <v>96</v>
      </c>
      <c r="O89" t="s">
        <v>26</v>
      </c>
      <c r="Q89">
        <v>2</v>
      </c>
      <c r="R89" t="b">
        <v>0</v>
      </c>
      <c r="S89" t="s">
        <v>315</v>
      </c>
      <c r="T89">
        <v>0</v>
      </c>
    </row>
    <row r="90" spans="1:20">
      <c r="A90" t="s">
        <v>118</v>
      </c>
      <c r="B90">
        <v>2</v>
      </c>
      <c r="C90" t="s">
        <v>19</v>
      </c>
      <c r="D90">
        <f t="shared" si="2"/>
        <v>100</v>
      </c>
      <c r="E90">
        <f>E85+11</f>
        <v>234</v>
      </c>
      <c r="F90">
        <f>F85</f>
        <v>136</v>
      </c>
      <c r="G90">
        <f>E90+4</f>
        <v>238</v>
      </c>
      <c r="H90" t="s">
        <v>268</v>
      </c>
      <c r="I90">
        <v>8</v>
      </c>
      <c r="J90">
        <v>0</v>
      </c>
      <c r="K90">
        <v>0</v>
      </c>
      <c r="L90">
        <v>0</v>
      </c>
      <c r="N90" t="s">
        <v>96</v>
      </c>
      <c r="O90" t="s">
        <v>26</v>
      </c>
      <c r="Q90">
        <v>3</v>
      </c>
      <c r="R90" t="b">
        <v>1</v>
      </c>
      <c r="S90" t="s">
        <v>315</v>
      </c>
      <c r="T90">
        <v>0</v>
      </c>
    </row>
    <row r="91" spans="1:20">
      <c r="A91" t="s">
        <v>119</v>
      </c>
      <c r="B91">
        <v>2</v>
      </c>
      <c r="C91" t="s">
        <v>19</v>
      </c>
      <c r="D91">
        <f t="shared" si="2"/>
        <v>136</v>
      </c>
      <c r="E91">
        <f>E90+1</f>
        <v>235</v>
      </c>
      <c r="F91">
        <f>D91+4</f>
        <v>140</v>
      </c>
      <c r="G91">
        <f>E91+3</f>
        <v>238</v>
      </c>
      <c r="H91" t="s">
        <v>20</v>
      </c>
      <c r="I91">
        <v>15</v>
      </c>
      <c r="J91">
        <v>1</v>
      </c>
      <c r="K91">
        <v>0</v>
      </c>
      <c r="L91">
        <v>0</v>
      </c>
      <c r="N91" t="s">
        <v>96</v>
      </c>
      <c r="O91" t="s">
        <v>26</v>
      </c>
      <c r="Q91">
        <v>2</v>
      </c>
      <c r="R91" t="b">
        <v>0</v>
      </c>
      <c r="S91" t="s">
        <v>315</v>
      </c>
      <c r="T91">
        <v>0</v>
      </c>
    </row>
    <row r="92" spans="1:20">
      <c r="A92" t="s">
        <v>120</v>
      </c>
      <c r="B92">
        <v>2</v>
      </c>
      <c r="C92" t="s">
        <v>19</v>
      </c>
      <c r="D92">
        <f t="shared" si="2"/>
        <v>154</v>
      </c>
      <c r="E92">
        <f>E91</f>
        <v>235</v>
      </c>
      <c r="F92">
        <f>D92+4</f>
        <v>158</v>
      </c>
      <c r="G92">
        <f>E92+3</f>
        <v>238</v>
      </c>
      <c r="H92" t="s">
        <v>20</v>
      </c>
      <c r="I92">
        <v>15</v>
      </c>
      <c r="J92">
        <v>1</v>
      </c>
      <c r="K92">
        <v>0</v>
      </c>
      <c r="L92">
        <v>0</v>
      </c>
      <c r="N92" t="s">
        <v>96</v>
      </c>
      <c r="O92" t="s">
        <v>26</v>
      </c>
      <c r="Q92">
        <v>2</v>
      </c>
      <c r="R92" t="b">
        <v>0</v>
      </c>
      <c r="S92" t="s">
        <v>315</v>
      </c>
      <c r="T92">
        <v>0</v>
      </c>
    </row>
    <row r="93" spans="1:20">
      <c r="A93" t="s">
        <v>121</v>
      </c>
      <c r="B93">
        <v>2</v>
      </c>
      <c r="C93" t="s">
        <v>19</v>
      </c>
      <c r="D93">
        <f t="shared" si="2"/>
        <v>172</v>
      </c>
      <c r="E93">
        <f>E92</f>
        <v>235</v>
      </c>
      <c r="F93">
        <f>D93+4</f>
        <v>176</v>
      </c>
      <c r="G93">
        <f>E93+3</f>
        <v>238</v>
      </c>
      <c r="H93" t="s">
        <v>20</v>
      </c>
      <c r="I93">
        <v>15</v>
      </c>
      <c r="J93">
        <v>1</v>
      </c>
      <c r="K93">
        <v>0</v>
      </c>
      <c r="L93">
        <v>0</v>
      </c>
      <c r="N93" t="s">
        <v>96</v>
      </c>
      <c r="O93" t="s">
        <v>26</v>
      </c>
      <c r="Q93">
        <v>2</v>
      </c>
      <c r="R93" t="b">
        <v>0</v>
      </c>
      <c r="S93" t="s">
        <v>315</v>
      </c>
      <c r="T93">
        <v>0</v>
      </c>
    </row>
    <row r="94" spans="1:20">
      <c r="A94" t="s">
        <v>122</v>
      </c>
      <c r="B94">
        <v>2</v>
      </c>
      <c r="C94" t="s">
        <v>19</v>
      </c>
      <c r="D94">
        <f t="shared" si="2"/>
        <v>190</v>
      </c>
      <c r="E94">
        <f>E93</f>
        <v>235</v>
      </c>
      <c r="F94">
        <f>D94+4</f>
        <v>194</v>
      </c>
      <c r="G94">
        <f>E94+3</f>
        <v>238</v>
      </c>
      <c r="H94" t="s">
        <v>20</v>
      </c>
      <c r="I94">
        <v>15</v>
      </c>
      <c r="J94">
        <v>1</v>
      </c>
      <c r="K94">
        <v>0</v>
      </c>
      <c r="L94">
        <v>0</v>
      </c>
      <c r="N94" t="s">
        <v>96</v>
      </c>
      <c r="O94" t="s">
        <v>26</v>
      </c>
      <c r="Q94">
        <v>2</v>
      </c>
      <c r="R94" t="b">
        <v>0</v>
      </c>
      <c r="S94" t="s">
        <v>315</v>
      </c>
      <c r="T94">
        <v>0</v>
      </c>
    </row>
    <row r="95" spans="1:20">
      <c r="A95" t="s">
        <v>123</v>
      </c>
      <c r="B95">
        <v>2</v>
      </c>
      <c r="C95" t="s">
        <v>19</v>
      </c>
      <c r="D95">
        <f t="shared" si="2"/>
        <v>100</v>
      </c>
      <c r="E95">
        <f>E90+11</f>
        <v>245</v>
      </c>
      <c r="F95">
        <f>F90</f>
        <v>136</v>
      </c>
      <c r="G95">
        <f>E95+4</f>
        <v>249</v>
      </c>
      <c r="H95" t="s">
        <v>268</v>
      </c>
      <c r="I95">
        <v>8</v>
      </c>
      <c r="J95">
        <v>0</v>
      </c>
      <c r="K95">
        <v>0</v>
      </c>
      <c r="L95">
        <v>0</v>
      </c>
      <c r="N95" t="s">
        <v>96</v>
      </c>
      <c r="O95" t="s">
        <v>26</v>
      </c>
      <c r="Q95">
        <v>3</v>
      </c>
      <c r="R95" t="b">
        <v>1</v>
      </c>
      <c r="S95" t="s">
        <v>315</v>
      </c>
      <c r="T95">
        <v>0</v>
      </c>
    </row>
    <row r="96" spans="1:20">
      <c r="A96" t="s">
        <v>124</v>
      </c>
      <c r="B96">
        <v>2</v>
      </c>
      <c r="C96" t="s">
        <v>19</v>
      </c>
      <c r="D96">
        <f t="shared" si="2"/>
        <v>136</v>
      </c>
      <c r="E96">
        <f>E95+1</f>
        <v>246</v>
      </c>
      <c r="F96">
        <f>D96+4</f>
        <v>140</v>
      </c>
      <c r="G96">
        <f>E96+3</f>
        <v>249</v>
      </c>
      <c r="H96" t="s">
        <v>20</v>
      </c>
      <c r="I96">
        <v>15</v>
      </c>
      <c r="J96">
        <v>1</v>
      </c>
      <c r="K96">
        <v>0</v>
      </c>
      <c r="L96">
        <v>0</v>
      </c>
      <c r="N96" t="s">
        <v>96</v>
      </c>
      <c r="O96" t="s">
        <v>26</v>
      </c>
      <c r="Q96">
        <v>2</v>
      </c>
      <c r="R96" t="b">
        <v>0</v>
      </c>
      <c r="S96" t="s">
        <v>315</v>
      </c>
      <c r="T96">
        <v>0</v>
      </c>
    </row>
    <row r="97" spans="1:20">
      <c r="A97" t="s">
        <v>125</v>
      </c>
      <c r="B97">
        <v>2</v>
      </c>
      <c r="C97" t="s">
        <v>19</v>
      </c>
      <c r="D97">
        <f t="shared" si="2"/>
        <v>154</v>
      </c>
      <c r="E97">
        <f>E96</f>
        <v>246</v>
      </c>
      <c r="F97">
        <f>D97+4</f>
        <v>158</v>
      </c>
      <c r="G97">
        <f>E97+3</f>
        <v>249</v>
      </c>
      <c r="H97" t="s">
        <v>20</v>
      </c>
      <c r="I97">
        <v>15</v>
      </c>
      <c r="J97">
        <v>1</v>
      </c>
      <c r="K97">
        <v>0</v>
      </c>
      <c r="L97">
        <v>0</v>
      </c>
      <c r="N97" t="s">
        <v>96</v>
      </c>
      <c r="O97" t="s">
        <v>26</v>
      </c>
      <c r="Q97">
        <v>2</v>
      </c>
      <c r="R97" t="b">
        <v>0</v>
      </c>
      <c r="S97" t="s">
        <v>315</v>
      </c>
      <c r="T97">
        <v>0</v>
      </c>
    </row>
    <row r="98" spans="1:20">
      <c r="A98" t="s">
        <v>126</v>
      </c>
      <c r="B98">
        <v>2</v>
      </c>
      <c r="C98" t="s">
        <v>19</v>
      </c>
      <c r="D98">
        <f t="shared" si="2"/>
        <v>172</v>
      </c>
      <c r="E98">
        <f>E97</f>
        <v>246</v>
      </c>
      <c r="F98">
        <f>D98+4</f>
        <v>176</v>
      </c>
      <c r="G98">
        <f>E98+3</f>
        <v>249</v>
      </c>
      <c r="H98" t="s">
        <v>20</v>
      </c>
      <c r="I98">
        <v>15</v>
      </c>
      <c r="J98">
        <v>1</v>
      </c>
      <c r="K98">
        <v>0</v>
      </c>
      <c r="L98">
        <v>0</v>
      </c>
      <c r="N98" t="s">
        <v>96</v>
      </c>
      <c r="O98" t="s">
        <v>26</v>
      </c>
      <c r="Q98">
        <v>2</v>
      </c>
      <c r="R98" t="b">
        <v>0</v>
      </c>
      <c r="S98" t="s">
        <v>315</v>
      </c>
      <c r="T98">
        <v>0</v>
      </c>
    </row>
    <row r="99" spans="1:20">
      <c r="A99" t="s">
        <v>127</v>
      </c>
      <c r="B99">
        <v>2</v>
      </c>
      <c r="C99" t="s">
        <v>19</v>
      </c>
      <c r="D99">
        <f t="shared" si="2"/>
        <v>190</v>
      </c>
      <c r="E99">
        <f>E98</f>
        <v>246</v>
      </c>
      <c r="F99">
        <f>D99+4</f>
        <v>194</v>
      </c>
      <c r="G99">
        <f>E99+3</f>
        <v>249</v>
      </c>
      <c r="H99" t="s">
        <v>20</v>
      </c>
      <c r="I99">
        <v>15</v>
      </c>
      <c r="J99">
        <v>1</v>
      </c>
      <c r="K99">
        <v>0</v>
      </c>
      <c r="L99">
        <v>0</v>
      </c>
      <c r="N99" t="s">
        <v>96</v>
      </c>
      <c r="O99" t="s">
        <v>26</v>
      </c>
      <c r="Q99">
        <v>2</v>
      </c>
      <c r="R99" t="b">
        <v>0</v>
      </c>
      <c r="S99" t="s">
        <v>315</v>
      </c>
      <c r="T99">
        <v>0</v>
      </c>
    </row>
    <row r="100" spans="1:20">
      <c r="A100" t="s">
        <v>128</v>
      </c>
      <c r="B100">
        <v>2</v>
      </c>
      <c r="C100" t="s">
        <v>19</v>
      </c>
      <c r="D100">
        <f t="shared" si="2"/>
        <v>100</v>
      </c>
      <c r="E100">
        <f>E95+11</f>
        <v>256</v>
      </c>
      <c r="F100">
        <f>F95</f>
        <v>136</v>
      </c>
      <c r="G100">
        <f>E100+4</f>
        <v>260</v>
      </c>
      <c r="H100" t="s">
        <v>268</v>
      </c>
      <c r="I100">
        <v>8</v>
      </c>
      <c r="J100">
        <v>0</v>
      </c>
      <c r="K100">
        <v>0</v>
      </c>
      <c r="L100">
        <v>0</v>
      </c>
      <c r="N100" t="s">
        <v>96</v>
      </c>
      <c r="O100" t="s">
        <v>26</v>
      </c>
      <c r="Q100">
        <v>3</v>
      </c>
      <c r="R100" t="b">
        <v>1</v>
      </c>
      <c r="S100" t="s">
        <v>315</v>
      </c>
      <c r="T100">
        <v>0</v>
      </c>
    </row>
    <row r="101" spans="1:20">
      <c r="A101" t="s">
        <v>129</v>
      </c>
      <c r="B101">
        <v>2</v>
      </c>
      <c r="C101" t="s">
        <v>19</v>
      </c>
      <c r="D101">
        <f t="shared" si="2"/>
        <v>136</v>
      </c>
      <c r="E101">
        <f>E100+1</f>
        <v>257</v>
      </c>
      <c r="F101">
        <f>D101+4</f>
        <v>140</v>
      </c>
      <c r="G101">
        <f>E101+3</f>
        <v>260</v>
      </c>
      <c r="H101" t="s">
        <v>20</v>
      </c>
      <c r="I101">
        <v>15</v>
      </c>
      <c r="J101">
        <v>1</v>
      </c>
      <c r="K101">
        <v>0</v>
      </c>
      <c r="L101">
        <v>0</v>
      </c>
      <c r="N101" t="s">
        <v>96</v>
      </c>
      <c r="O101" t="s">
        <v>26</v>
      </c>
      <c r="Q101">
        <v>2</v>
      </c>
      <c r="R101" t="b">
        <v>0</v>
      </c>
      <c r="S101" t="s">
        <v>315</v>
      </c>
      <c r="T101">
        <v>0</v>
      </c>
    </row>
    <row r="102" spans="1:20">
      <c r="A102" t="s">
        <v>130</v>
      </c>
      <c r="B102">
        <v>2</v>
      </c>
      <c r="C102" t="s">
        <v>19</v>
      </c>
      <c r="D102">
        <f t="shared" si="2"/>
        <v>154</v>
      </c>
      <c r="E102">
        <f>E101</f>
        <v>257</v>
      </c>
      <c r="F102">
        <f>D102+4</f>
        <v>158</v>
      </c>
      <c r="G102">
        <f>E102+3</f>
        <v>260</v>
      </c>
      <c r="H102" t="s">
        <v>20</v>
      </c>
      <c r="I102">
        <v>15</v>
      </c>
      <c r="J102">
        <v>1</v>
      </c>
      <c r="K102">
        <v>0</v>
      </c>
      <c r="L102">
        <v>0</v>
      </c>
      <c r="N102" t="s">
        <v>96</v>
      </c>
      <c r="O102" t="s">
        <v>26</v>
      </c>
      <c r="Q102">
        <v>2</v>
      </c>
      <c r="R102" t="b">
        <v>0</v>
      </c>
      <c r="S102" t="s">
        <v>315</v>
      </c>
      <c r="T102">
        <v>0</v>
      </c>
    </row>
    <row r="103" spans="1:20">
      <c r="A103" t="s">
        <v>131</v>
      </c>
      <c r="B103">
        <v>2</v>
      </c>
      <c r="C103" t="s">
        <v>19</v>
      </c>
      <c r="D103">
        <f t="shared" si="2"/>
        <v>172</v>
      </c>
      <c r="E103">
        <f>E102</f>
        <v>257</v>
      </c>
      <c r="F103">
        <f>D103+4</f>
        <v>176</v>
      </c>
      <c r="G103">
        <f>E103+3</f>
        <v>260</v>
      </c>
      <c r="H103" t="s">
        <v>20</v>
      </c>
      <c r="I103">
        <v>15</v>
      </c>
      <c r="J103">
        <v>1</v>
      </c>
      <c r="K103">
        <v>0</v>
      </c>
      <c r="L103">
        <v>0</v>
      </c>
      <c r="N103" t="s">
        <v>96</v>
      </c>
      <c r="O103" t="s">
        <v>26</v>
      </c>
      <c r="Q103">
        <v>2</v>
      </c>
      <c r="R103" t="b">
        <v>0</v>
      </c>
      <c r="S103" t="s">
        <v>315</v>
      </c>
      <c r="T103">
        <v>0</v>
      </c>
    </row>
    <row r="104" spans="1:20">
      <c r="A104" t="s">
        <v>132</v>
      </c>
      <c r="B104">
        <v>2</v>
      </c>
      <c r="C104" t="s">
        <v>19</v>
      </c>
      <c r="D104">
        <f t="shared" si="2"/>
        <v>190</v>
      </c>
      <c r="E104">
        <f>E103</f>
        <v>257</v>
      </c>
      <c r="F104">
        <f>D104+4</f>
        <v>194</v>
      </c>
      <c r="G104">
        <f>E104+3</f>
        <v>260</v>
      </c>
      <c r="H104" t="s">
        <v>20</v>
      </c>
      <c r="I104">
        <v>15</v>
      </c>
      <c r="J104">
        <v>1</v>
      </c>
      <c r="K104">
        <v>0</v>
      </c>
      <c r="L104">
        <v>0</v>
      </c>
      <c r="N104" t="s">
        <v>96</v>
      </c>
      <c r="O104" t="s">
        <v>26</v>
      </c>
      <c r="Q104">
        <v>2</v>
      </c>
      <c r="R104" t="b">
        <v>0</v>
      </c>
      <c r="S104" t="s">
        <v>315</v>
      </c>
      <c r="T104">
        <v>0</v>
      </c>
    </row>
    <row r="105" spans="1:20">
      <c r="A105" t="s">
        <v>133</v>
      </c>
      <c r="B105">
        <v>2</v>
      </c>
      <c r="C105" t="s">
        <v>19</v>
      </c>
      <c r="D105">
        <f t="shared" si="2"/>
        <v>100</v>
      </c>
      <c r="E105">
        <f>E100+11</f>
        <v>267</v>
      </c>
      <c r="F105">
        <f>F100</f>
        <v>136</v>
      </c>
      <c r="G105">
        <f>E105+4</f>
        <v>271</v>
      </c>
      <c r="H105" t="s">
        <v>268</v>
      </c>
      <c r="I105">
        <v>8</v>
      </c>
      <c r="J105">
        <v>0</v>
      </c>
      <c r="K105">
        <v>0</v>
      </c>
      <c r="L105">
        <v>0</v>
      </c>
      <c r="N105" t="s">
        <v>96</v>
      </c>
      <c r="O105" t="s">
        <v>26</v>
      </c>
      <c r="Q105">
        <v>3</v>
      </c>
      <c r="R105" t="b">
        <v>1</v>
      </c>
      <c r="S105" t="s">
        <v>315</v>
      </c>
      <c r="T105">
        <v>0</v>
      </c>
    </row>
    <row r="106" spans="1:20">
      <c r="A106" t="s">
        <v>134</v>
      </c>
      <c r="B106">
        <v>2</v>
      </c>
      <c r="C106" t="s">
        <v>19</v>
      </c>
      <c r="D106">
        <f t="shared" si="2"/>
        <v>136</v>
      </c>
      <c r="E106">
        <f>E105+1</f>
        <v>268</v>
      </c>
      <c r="F106">
        <f>D106+4</f>
        <v>140</v>
      </c>
      <c r="G106">
        <f>E106+3</f>
        <v>271</v>
      </c>
      <c r="H106" t="s">
        <v>20</v>
      </c>
      <c r="I106">
        <v>15</v>
      </c>
      <c r="J106">
        <v>1</v>
      </c>
      <c r="K106">
        <v>0</v>
      </c>
      <c r="L106">
        <v>0</v>
      </c>
      <c r="N106" t="s">
        <v>96</v>
      </c>
      <c r="O106" t="s">
        <v>26</v>
      </c>
      <c r="Q106">
        <v>2</v>
      </c>
      <c r="R106" t="b">
        <v>0</v>
      </c>
      <c r="S106" t="s">
        <v>315</v>
      </c>
      <c r="T106">
        <v>0</v>
      </c>
    </row>
    <row r="107" spans="1:20">
      <c r="A107" t="s">
        <v>135</v>
      </c>
      <c r="B107">
        <v>2</v>
      </c>
      <c r="C107" t="s">
        <v>19</v>
      </c>
      <c r="D107">
        <f t="shared" si="2"/>
        <v>154</v>
      </c>
      <c r="E107">
        <f>E106</f>
        <v>268</v>
      </c>
      <c r="F107">
        <f>D107+4</f>
        <v>158</v>
      </c>
      <c r="G107">
        <f>E107+3</f>
        <v>271</v>
      </c>
      <c r="H107" t="s">
        <v>20</v>
      </c>
      <c r="I107">
        <v>15</v>
      </c>
      <c r="J107">
        <v>1</v>
      </c>
      <c r="K107">
        <v>0</v>
      </c>
      <c r="L107">
        <v>0</v>
      </c>
      <c r="N107" t="s">
        <v>96</v>
      </c>
      <c r="O107" t="s">
        <v>26</v>
      </c>
      <c r="Q107">
        <v>2</v>
      </c>
      <c r="R107" t="b">
        <v>0</v>
      </c>
      <c r="S107" t="s">
        <v>315</v>
      </c>
      <c r="T107">
        <v>0</v>
      </c>
    </row>
    <row r="108" spans="1:20">
      <c r="A108" t="s">
        <v>136</v>
      </c>
      <c r="B108">
        <v>2</v>
      </c>
      <c r="C108" t="s">
        <v>19</v>
      </c>
      <c r="D108">
        <f t="shared" si="2"/>
        <v>172</v>
      </c>
      <c r="E108">
        <f>E107</f>
        <v>268</v>
      </c>
      <c r="F108">
        <f>D108+4</f>
        <v>176</v>
      </c>
      <c r="G108">
        <f>E108+3</f>
        <v>271</v>
      </c>
      <c r="H108" t="s">
        <v>20</v>
      </c>
      <c r="I108">
        <v>15</v>
      </c>
      <c r="J108">
        <v>1</v>
      </c>
      <c r="K108">
        <v>0</v>
      </c>
      <c r="L108">
        <v>0</v>
      </c>
      <c r="N108" t="s">
        <v>96</v>
      </c>
      <c r="O108" t="s">
        <v>26</v>
      </c>
      <c r="Q108">
        <v>2</v>
      </c>
      <c r="R108" t="b">
        <v>0</v>
      </c>
      <c r="S108" t="s">
        <v>315</v>
      </c>
      <c r="T108">
        <v>0</v>
      </c>
    </row>
    <row r="109" spans="1:20">
      <c r="A109" t="s">
        <v>137</v>
      </c>
      <c r="B109">
        <v>2</v>
      </c>
      <c r="C109" t="s">
        <v>19</v>
      </c>
      <c r="D109">
        <f t="shared" si="2"/>
        <v>190</v>
      </c>
      <c r="E109">
        <f>E108</f>
        <v>268</v>
      </c>
      <c r="F109">
        <f>D109+4</f>
        <v>194</v>
      </c>
      <c r="G109">
        <f>E109+3</f>
        <v>271</v>
      </c>
      <c r="H109" t="s">
        <v>20</v>
      </c>
      <c r="I109">
        <v>15</v>
      </c>
      <c r="J109">
        <v>1</v>
      </c>
      <c r="K109">
        <v>0</v>
      </c>
      <c r="L109">
        <v>0</v>
      </c>
      <c r="N109" t="s">
        <v>96</v>
      </c>
      <c r="O109" t="s">
        <v>26</v>
      </c>
      <c r="Q109">
        <v>2</v>
      </c>
      <c r="R109" t="b">
        <v>0</v>
      </c>
      <c r="S109" t="s">
        <v>315</v>
      </c>
      <c r="T109">
        <v>0</v>
      </c>
    </row>
    <row r="110" spans="1:20">
      <c r="A110" t="s">
        <v>138</v>
      </c>
      <c r="B110">
        <v>2</v>
      </c>
      <c r="C110" t="s">
        <v>19</v>
      </c>
      <c r="D110">
        <f t="shared" si="2"/>
        <v>100</v>
      </c>
      <c r="E110">
        <f>E105+11</f>
        <v>278</v>
      </c>
      <c r="F110">
        <f>F105</f>
        <v>136</v>
      </c>
      <c r="G110">
        <f>E110+4</f>
        <v>282</v>
      </c>
      <c r="H110" t="s">
        <v>268</v>
      </c>
      <c r="I110">
        <v>8</v>
      </c>
      <c r="J110">
        <v>0</v>
      </c>
      <c r="K110">
        <v>0</v>
      </c>
      <c r="L110">
        <v>0</v>
      </c>
      <c r="N110" t="s">
        <v>96</v>
      </c>
      <c r="O110" t="s">
        <v>26</v>
      </c>
      <c r="Q110">
        <v>3</v>
      </c>
      <c r="R110" t="b">
        <v>1</v>
      </c>
      <c r="S110" t="s">
        <v>315</v>
      </c>
      <c r="T110">
        <v>0</v>
      </c>
    </row>
    <row r="111" spans="1:20">
      <c r="A111" t="s">
        <v>139</v>
      </c>
      <c r="B111">
        <v>2</v>
      </c>
      <c r="C111" t="s">
        <v>19</v>
      </c>
      <c r="D111">
        <f t="shared" si="2"/>
        <v>136</v>
      </c>
      <c r="E111">
        <f>E110+1</f>
        <v>279</v>
      </c>
      <c r="F111">
        <f>D111+4</f>
        <v>140</v>
      </c>
      <c r="G111">
        <f>E111+3</f>
        <v>282</v>
      </c>
      <c r="H111" t="s">
        <v>20</v>
      </c>
      <c r="I111">
        <v>15</v>
      </c>
      <c r="J111">
        <v>1</v>
      </c>
      <c r="K111">
        <v>0</v>
      </c>
      <c r="L111">
        <v>0</v>
      </c>
      <c r="N111" t="s">
        <v>96</v>
      </c>
      <c r="O111" t="s">
        <v>26</v>
      </c>
      <c r="Q111">
        <v>2</v>
      </c>
      <c r="R111" t="b">
        <v>0</v>
      </c>
      <c r="S111" t="s">
        <v>315</v>
      </c>
      <c r="T111">
        <v>0</v>
      </c>
    </row>
    <row r="112" spans="1:20">
      <c r="A112" t="s">
        <v>140</v>
      </c>
      <c r="B112">
        <v>2</v>
      </c>
      <c r="C112" t="s">
        <v>19</v>
      </c>
      <c r="D112">
        <f t="shared" si="2"/>
        <v>154</v>
      </c>
      <c r="E112">
        <f>E111</f>
        <v>279</v>
      </c>
      <c r="F112">
        <f>D112+4</f>
        <v>158</v>
      </c>
      <c r="G112">
        <f>E112+3</f>
        <v>282</v>
      </c>
      <c r="H112" t="s">
        <v>20</v>
      </c>
      <c r="I112">
        <v>15</v>
      </c>
      <c r="J112">
        <v>1</v>
      </c>
      <c r="K112">
        <v>0</v>
      </c>
      <c r="L112">
        <v>0</v>
      </c>
      <c r="N112" t="s">
        <v>96</v>
      </c>
      <c r="O112" t="s">
        <v>26</v>
      </c>
      <c r="Q112">
        <v>2</v>
      </c>
      <c r="R112" t="b">
        <v>0</v>
      </c>
      <c r="S112" t="s">
        <v>315</v>
      </c>
      <c r="T112">
        <v>0</v>
      </c>
    </row>
    <row r="113" spans="1:20">
      <c r="A113" t="s">
        <v>141</v>
      </c>
      <c r="B113">
        <v>2</v>
      </c>
      <c r="C113" t="s">
        <v>19</v>
      </c>
      <c r="D113">
        <f t="shared" si="2"/>
        <v>172</v>
      </c>
      <c r="E113">
        <f>E112</f>
        <v>279</v>
      </c>
      <c r="F113">
        <f>D113+4</f>
        <v>176</v>
      </c>
      <c r="G113">
        <f>E113+3</f>
        <v>282</v>
      </c>
      <c r="H113" t="s">
        <v>20</v>
      </c>
      <c r="I113">
        <v>15</v>
      </c>
      <c r="J113">
        <v>1</v>
      </c>
      <c r="K113">
        <v>0</v>
      </c>
      <c r="L113">
        <v>0</v>
      </c>
      <c r="N113" t="s">
        <v>96</v>
      </c>
      <c r="O113" t="s">
        <v>26</v>
      </c>
      <c r="Q113">
        <v>2</v>
      </c>
      <c r="R113" t="b">
        <v>0</v>
      </c>
      <c r="S113" t="s">
        <v>315</v>
      </c>
      <c r="T113">
        <v>0</v>
      </c>
    </row>
    <row r="114" spans="1:20">
      <c r="A114" t="s">
        <v>142</v>
      </c>
      <c r="B114">
        <v>2</v>
      </c>
      <c r="C114" t="s">
        <v>19</v>
      </c>
      <c r="D114">
        <f t="shared" si="2"/>
        <v>190</v>
      </c>
      <c r="E114">
        <f>E113</f>
        <v>279</v>
      </c>
      <c r="F114">
        <f>D114+4</f>
        <v>194</v>
      </c>
      <c r="G114">
        <f>E114+3</f>
        <v>282</v>
      </c>
      <c r="H114" t="s">
        <v>20</v>
      </c>
      <c r="I114">
        <v>15</v>
      </c>
      <c r="J114">
        <v>1</v>
      </c>
      <c r="K114">
        <v>0</v>
      </c>
      <c r="L114">
        <v>0</v>
      </c>
      <c r="N114" t="s">
        <v>96</v>
      </c>
      <c r="O114" t="s">
        <v>26</v>
      </c>
      <c r="Q114">
        <v>2</v>
      </c>
      <c r="R114" t="b">
        <v>0</v>
      </c>
      <c r="S114" t="s">
        <v>315</v>
      </c>
      <c r="T114">
        <v>0</v>
      </c>
    </row>
    <row r="115" spans="1:20">
      <c r="A115" t="s">
        <v>48</v>
      </c>
      <c r="B115">
        <v>3</v>
      </c>
      <c r="C115" t="s">
        <v>19</v>
      </c>
      <c r="D115">
        <v>7</v>
      </c>
      <c r="E115">
        <v>13</v>
      </c>
      <c r="F115">
        <f>D115+82</f>
        <v>89</v>
      </c>
      <c r="G115">
        <v>16</v>
      </c>
      <c r="H115" t="s">
        <v>268</v>
      </c>
      <c r="I115">
        <v>12</v>
      </c>
      <c r="J115">
        <v>1</v>
      </c>
      <c r="K115">
        <v>0</v>
      </c>
      <c r="L115">
        <v>0</v>
      </c>
      <c r="N115" t="s">
        <v>21</v>
      </c>
      <c r="O115" t="s">
        <v>26</v>
      </c>
      <c r="Q115">
        <v>2</v>
      </c>
      <c r="R115" t="b">
        <v>0</v>
      </c>
      <c r="S115" t="s">
        <v>315</v>
      </c>
      <c r="T115">
        <v>0</v>
      </c>
    </row>
    <row r="116" spans="1:20">
      <c r="A116" t="s">
        <v>49</v>
      </c>
      <c r="B116">
        <v>3</v>
      </c>
      <c r="C116" t="s">
        <v>25</v>
      </c>
      <c r="D116">
        <v>5</v>
      </c>
      <c r="E116">
        <v>18</v>
      </c>
      <c r="F116">
        <f>D116+88</f>
        <v>93</v>
      </c>
      <c r="G116">
        <f>E116+80</f>
        <v>98</v>
      </c>
      <c r="I116">
        <v>0</v>
      </c>
      <c r="J116">
        <v>0</v>
      </c>
      <c r="K116">
        <v>0</v>
      </c>
      <c r="L116">
        <v>0</v>
      </c>
      <c r="N116" t="s">
        <v>21</v>
      </c>
      <c r="O116" t="s">
        <v>26</v>
      </c>
      <c r="Q116">
        <v>2</v>
      </c>
      <c r="R116" t="b">
        <v>0</v>
      </c>
      <c r="S116" t="s">
        <v>315</v>
      </c>
      <c r="T116">
        <v>0</v>
      </c>
    </row>
    <row r="117" spans="1:20">
      <c r="A117" t="s">
        <v>1430</v>
      </c>
      <c r="B117">
        <v>3</v>
      </c>
      <c r="C117" t="s">
        <v>19</v>
      </c>
      <c r="D117">
        <f>D116</f>
        <v>5</v>
      </c>
      <c r="E117">
        <f>G116</f>
        <v>98</v>
      </c>
      <c r="F117">
        <f>F116</f>
        <v>93</v>
      </c>
      <c r="G117">
        <f>E117+3</f>
        <v>101</v>
      </c>
      <c r="H117" t="s">
        <v>268</v>
      </c>
      <c r="I117">
        <v>8</v>
      </c>
      <c r="J117">
        <v>0</v>
      </c>
      <c r="K117">
        <v>1</v>
      </c>
      <c r="L117">
        <v>0</v>
      </c>
      <c r="N117" t="s">
        <v>21</v>
      </c>
      <c r="O117" t="s">
        <v>266</v>
      </c>
      <c r="Q117">
        <v>3</v>
      </c>
      <c r="R117" t="b">
        <v>1</v>
      </c>
      <c r="S117" t="s">
        <v>315</v>
      </c>
      <c r="T117">
        <v>0</v>
      </c>
    </row>
    <row r="118" spans="1:20">
      <c r="A118" t="s">
        <v>79</v>
      </c>
      <c r="B118">
        <v>3</v>
      </c>
      <c r="C118" t="s">
        <v>19</v>
      </c>
      <c r="D118">
        <v>111</v>
      </c>
      <c r="E118">
        <v>13</v>
      </c>
      <c r="F118">
        <f>D118+82</f>
        <v>193</v>
      </c>
      <c r="G118">
        <v>16</v>
      </c>
      <c r="H118" t="s">
        <v>268</v>
      </c>
      <c r="I118">
        <v>12</v>
      </c>
      <c r="J118">
        <v>1</v>
      </c>
      <c r="K118">
        <v>0</v>
      </c>
      <c r="L118">
        <v>0</v>
      </c>
      <c r="N118" t="s">
        <v>21</v>
      </c>
      <c r="O118" t="s">
        <v>26</v>
      </c>
      <c r="Q118">
        <v>2</v>
      </c>
      <c r="R118" t="b">
        <v>0</v>
      </c>
      <c r="S118" t="s">
        <v>315</v>
      </c>
      <c r="T118">
        <v>0</v>
      </c>
    </row>
    <row r="119" spans="1:20">
      <c r="A119" t="s">
        <v>80</v>
      </c>
      <c r="B119">
        <v>3</v>
      </c>
      <c r="C119" t="s">
        <v>25</v>
      </c>
      <c r="D119">
        <f>D118-2</f>
        <v>109</v>
      </c>
      <c r="E119">
        <v>18</v>
      </c>
      <c r="F119">
        <f>D119+88</f>
        <v>197</v>
      </c>
      <c r="G119">
        <f>E119+80</f>
        <v>98</v>
      </c>
      <c r="I119">
        <v>0</v>
      </c>
      <c r="J119">
        <v>0</v>
      </c>
      <c r="K119">
        <v>0</v>
      </c>
      <c r="L119">
        <v>0</v>
      </c>
      <c r="N119" t="s">
        <v>21</v>
      </c>
      <c r="O119" t="s">
        <v>26</v>
      </c>
      <c r="Q119">
        <v>2</v>
      </c>
      <c r="R119" t="b">
        <v>0</v>
      </c>
      <c r="S119" t="s">
        <v>315</v>
      </c>
      <c r="T119">
        <v>0</v>
      </c>
    </row>
    <row r="120" spans="1:20">
      <c r="A120" t="s">
        <v>1431</v>
      </c>
      <c r="B120">
        <v>3</v>
      </c>
      <c r="C120" t="s">
        <v>19</v>
      </c>
      <c r="D120">
        <f>D119</f>
        <v>109</v>
      </c>
      <c r="E120">
        <f>G119</f>
        <v>98</v>
      </c>
      <c r="F120">
        <f>F119</f>
        <v>197</v>
      </c>
      <c r="G120">
        <f>E120+3</f>
        <v>101</v>
      </c>
      <c r="H120" t="s">
        <v>268</v>
      </c>
      <c r="I120">
        <v>8</v>
      </c>
      <c r="J120">
        <v>0</v>
      </c>
      <c r="K120">
        <v>1</v>
      </c>
      <c r="L120">
        <v>0</v>
      </c>
      <c r="N120" t="s">
        <v>21</v>
      </c>
      <c r="O120" t="s">
        <v>266</v>
      </c>
      <c r="Q120">
        <v>3</v>
      </c>
      <c r="R120" t="b">
        <v>1</v>
      </c>
      <c r="S120" t="s">
        <v>315</v>
      </c>
      <c r="T120">
        <v>0</v>
      </c>
    </row>
    <row r="121" spans="1:20">
      <c r="A121" s="2" t="s">
        <v>310</v>
      </c>
      <c r="B121">
        <v>3</v>
      </c>
      <c r="C121" t="s">
        <v>19</v>
      </c>
      <c r="D121">
        <f>D115</f>
        <v>7</v>
      </c>
      <c r="E121">
        <f>G119+7</f>
        <v>105</v>
      </c>
      <c r="F121">
        <f>F118</f>
        <v>193</v>
      </c>
      <c r="G121">
        <f>E121+3</f>
        <v>108</v>
      </c>
      <c r="H121" t="s">
        <v>268</v>
      </c>
      <c r="I121">
        <v>7</v>
      </c>
      <c r="J121">
        <v>0</v>
      </c>
      <c r="K121">
        <v>0</v>
      </c>
      <c r="L121">
        <v>0</v>
      </c>
      <c r="N121" t="s">
        <v>21</v>
      </c>
      <c r="O121" t="s">
        <v>26</v>
      </c>
      <c r="Q121">
        <v>3</v>
      </c>
      <c r="R121" t="b">
        <v>1</v>
      </c>
      <c r="S121" t="s">
        <v>315</v>
      </c>
      <c r="T121">
        <v>0</v>
      </c>
    </row>
    <row r="122" spans="1:20">
      <c r="A122" s="2" t="s">
        <v>1433</v>
      </c>
      <c r="B122">
        <v>3</v>
      </c>
      <c r="C122" t="s">
        <v>38</v>
      </c>
      <c r="D122">
        <v>0</v>
      </c>
      <c r="E122">
        <v>0</v>
      </c>
      <c r="F122">
        <v>210</v>
      </c>
      <c r="G122">
        <f>G121+7</f>
        <v>115</v>
      </c>
      <c r="I122">
        <v>0</v>
      </c>
      <c r="J122">
        <v>1</v>
      </c>
      <c r="K122">
        <v>0</v>
      </c>
      <c r="L122">
        <v>0</v>
      </c>
      <c r="M122" t="s">
        <v>21</v>
      </c>
      <c r="N122" t="s">
        <v>21</v>
      </c>
      <c r="O122" t="s">
        <v>26</v>
      </c>
      <c r="Q122">
        <v>1</v>
      </c>
      <c r="R122" t="b">
        <v>0</v>
      </c>
      <c r="S122" t="s">
        <v>315</v>
      </c>
      <c r="T122">
        <v>0</v>
      </c>
    </row>
    <row r="123" spans="1:20">
      <c r="A123" t="s">
        <v>242</v>
      </c>
      <c r="B123">
        <v>3</v>
      </c>
      <c r="C123" t="s">
        <v>25</v>
      </c>
      <c r="D123">
        <v>0</v>
      </c>
      <c r="E123">
        <v>108</v>
      </c>
      <c r="F123">
        <v>210</v>
      </c>
      <c r="G123">
        <f>E123+190</f>
        <v>298</v>
      </c>
      <c r="I123">
        <v>0</v>
      </c>
      <c r="J123">
        <v>0</v>
      </c>
      <c r="K123">
        <v>0</v>
      </c>
      <c r="L123">
        <v>0</v>
      </c>
      <c r="N123" t="s">
        <v>21</v>
      </c>
      <c r="O123" t="s">
        <v>26</v>
      </c>
      <c r="Q123">
        <v>0</v>
      </c>
      <c r="R123" t="b">
        <v>0</v>
      </c>
      <c r="S123" t="s">
        <v>315</v>
      </c>
      <c r="T123">
        <v>0</v>
      </c>
    </row>
    <row r="124" spans="1:20">
      <c r="A124" t="s">
        <v>243</v>
      </c>
      <c r="B124">
        <v>3</v>
      </c>
      <c r="C124" t="s">
        <v>19</v>
      </c>
      <c r="D124">
        <v>80</v>
      </c>
      <c r="E124">
        <v>211</v>
      </c>
      <c r="F124">
        <v>210</v>
      </c>
      <c r="G124">
        <f>E124+5</f>
        <v>216</v>
      </c>
      <c r="H124" t="s">
        <v>268</v>
      </c>
      <c r="I124">
        <v>12</v>
      </c>
      <c r="J124">
        <v>0</v>
      </c>
      <c r="K124">
        <v>1</v>
      </c>
      <c r="L124">
        <v>0</v>
      </c>
      <c r="N124" t="s">
        <v>21</v>
      </c>
      <c r="O124" t="s">
        <v>26</v>
      </c>
      <c r="Q124">
        <v>0</v>
      </c>
      <c r="R124" t="b">
        <v>1</v>
      </c>
      <c r="S124" t="s">
        <v>315</v>
      </c>
      <c r="T124">
        <v>0</v>
      </c>
    </row>
    <row r="125" spans="1:20">
      <c r="A125" t="s">
        <v>81</v>
      </c>
      <c r="B125">
        <v>4</v>
      </c>
      <c r="C125" t="s">
        <v>19</v>
      </c>
      <c r="D125">
        <v>7</v>
      </c>
      <c r="E125">
        <v>13</v>
      </c>
      <c r="F125">
        <v>94</v>
      </c>
      <c r="G125">
        <v>16</v>
      </c>
      <c r="H125" t="s">
        <v>268</v>
      </c>
      <c r="I125">
        <v>12</v>
      </c>
      <c r="J125">
        <v>1</v>
      </c>
      <c r="K125">
        <v>0</v>
      </c>
      <c r="L125">
        <v>0</v>
      </c>
      <c r="N125" t="s">
        <v>21</v>
      </c>
      <c r="O125" t="s">
        <v>26</v>
      </c>
      <c r="Q125">
        <v>2</v>
      </c>
      <c r="R125" t="b">
        <v>0</v>
      </c>
      <c r="S125" t="s">
        <v>315</v>
      </c>
      <c r="T125">
        <v>0</v>
      </c>
    </row>
    <row r="126" spans="1:20">
      <c r="A126" t="s">
        <v>163</v>
      </c>
      <c r="B126">
        <v>4</v>
      </c>
      <c r="C126" t="s">
        <v>19</v>
      </c>
      <c r="D126">
        <v>101</v>
      </c>
      <c r="E126">
        <f>G125+4</f>
        <v>20</v>
      </c>
      <c r="F126">
        <v>205</v>
      </c>
      <c r="G126">
        <f>E126+4</f>
        <v>24</v>
      </c>
      <c r="H126" t="s">
        <v>268</v>
      </c>
      <c r="I126">
        <v>9</v>
      </c>
      <c r="J126">
        <v>0</v>
      </c>
      <c r="K126">
        <v>0</v>
      </c>
      <c r="L126">
        <v>0</v>
      </c>
      <c r="N126" t="s">
        <v>21</v>
      </c>
      <c r="O126" t="s">
        <v>266</v>
      </c>
      <c r="P126" s="1"/>
      <c r="Q126">
        <v>2</v>
      </c>
      <c r="R126" t="b">
        <v>1</v>
      </c>
      <c r="S126" t="s">
        <v>315</v>
      </c>
      <c r="T126">
        <v>0</v>
      </c>
    </row>
    <row r="127" spans="1:20">
      <c r="A127" t="s">
        <v>179</v>
      </c>
      <c r="B127">
        <v>4</v>
      </c>
      <c r="C127" t="s">
        <v>25</v>
      </c>
      <c r="D127">
        <v>5</v>
      </c>
      <c r="E127">
        <f>G125+4</f>
        <v>20</v>
      </c>
      <c r="F127">
        <f>D127+88</f>
        <v>93</v>
      </c>
      <c r="G127">
        <f>E127+80</f>
        <v>100</v>
      </c>
      <c r="I127">
        <v>0</v>
      </c>
      <c r="J127">
        <v>0</v>
      </c>
      <c r="K127">
        <v>0</v>
      </c>
      <c r="L127">
        <v>0</v>
      </c>
      <c r="N127" t="s">
        <v>21</v>
      </c>
      <c r="O127" t="s">
        <v>26</v>
      </c>
      <c r="Q127">
        <v>2</v>
      </c>
      <c r="R127" t="b">
        <v>0</v>
      </c>
      <c r="S127" t="s">
        <v>315</v>
      </c>
      <c r="T127">
        <v>0</v>
      </c>
    </row>
    <row r="128" spans="1:20">
      <c r="A128" t="s">
        <v>172</v>
      </c>
      <c r="B128">
        <v>4</v>
      </c>
      <c r="C128" t="s">
        <v>38</v>
      </c>
      <c r="D128">
        <v>100</v>
      </c>
      <c r="E128">
        <f>E126+40</f>
        <v>60</v>
      </c>
      <c r="F128">
        <f>F133</f>
        <v>203</v>
      </c>
      <c r="G128">
        <f>G157+5</f>
        <v>124</v>
      </c>
      <c r="I128">
        <v>0</v>
      </c>
      <c r="J128">
        <v>1</v>
      </c>
      <c r="K128">
        <v>0</v>
      </c>
      <c r="L128">
        <v>0</v>
      </c>
      <c r="M128" t="s">
        <v>96</v>
      </c>
      <c r="N128" t="s">
        <v>96</v>
      </c>
      <c r="O128" t="s">
        <v>26</v>
      </c>
      <c r="Q128">
        <v>0</v>
      </c>
      <c r="R128" t="b">
        <v>0</v>
      </c>
      <c r="S128" t="s">
        <v>315</v>
      </c>
      <c r="T128">
        <v>0</v>
      </c>
    </row>
    <row r="129" spans="1:20">
      <c r="A129" t="s">
        <v>232</v>
      </c>
      <c r="B129">
        <v>4</v>
      </c>
      <c r="C129" t="s">
        <v>19</v>
      </c>
      <c r="D129">
        <f>D128+1</f>
        <v>101</v>
      </c>
      <c r="E129">
        <f>E128+2</f>
        <v>62</v>
      </c>
      <c r="F129">
        <f>D129+68</f>
        <v>169</v>
      </c>
      <c r="G129">
        <f>E129+3</f>
        <v>65</v>
      </c>
      <c r="H129" t="s">
        <v>268</v>
      </c>
      <c r="I129">
        <v>8</v>
      </c>
      <c r="J129">
        <v>1</v>
      </c>
      <c r="K129">
        <v>0</v>
      </c>
      <c r="L129">
        <v>0</v>
      </c>
      <c r="N129" t="s">
        <v>96</v>
      </c>
      <c r="O129" t="s">
        <v>26</v>
      </c>
      <c r="Q129">
        <v>3</v>
      </c>
      <c r="R129" t="b">
        <v>0</v>
      </c>
      <c r="S129" t="s">
        <v>315</v>
      </c>
      <c r="T129">
        <v>0</v>
      </c>
    </row>
    <row r="130" spans="1:20">
      <c r="A130" t="s">
        <v>97</v>
      </c>
      <c r="B130">
        <v>4</v>
      </c>
      <c r="C130" t="s">
        <v>19</v>
      </c>
      <c r="D130">
        <f>D128+30</f>
        <v>130</v>
      </c>
      <c r="E130">
        <f>E128+7</f>
        <v>67</v>
      </c>
      <c r="F130">
        <f>D130+18</f>
        <v>148</v>
      </c>
      <c r="G130">
        <f>E130+3</f>
        <v>70</v>
      </c>
      <c r="H130" t="s">
        <v>268</v>
      </c>
      <c r="I130">
        <v>8</v>
      </c>
      <c r="J130">
        <v>0</v>
      </c>
      <c r="K130">
        <v>0</v>
      </c>
      <c r="L130">
        <v>0</v>
      </c>
      <c r="N130" t="s">
        <v>96</v>
      </c>
      <c r="O130" t="s">
        <v>39</v>
      </c>
      <c r="Q130">
        <v>3</v>
      </c>
      <c r="R130" t="b">
        <v>1</v>
      </c>
      <c r="S130" t="s">
        <v>315</v>
      </c>
      <c r="T130">
        <v>0</v>
      </c>
    </row>
    <row r="131" spans="1:20">
      <c r="A131" t="s">
        <v>98</v>
      </c>
      <c r="B131">
        <v>4</v>
      </c>
      <c r="C131" t="s">
        <v>19</v>
      </c>
      <c r="D131">
        <f>D134</f>
        <v>149</v>
      </c>
      <c r="E131">
        <f>E130</f>
        <v>67</v>
      </c>
      <c r="F131">
        <f>D135-1</f>
        <v>166</v>
      </c>
      <c r="G131">
        <f>E131+3</f>
        <v>70</v>
      </c>
      <c r="H131" t="s">
        <v>268</v>
      </c>
      <c r="I131">
        <v>8</v>
      </c>
      <c r="J131">
        <v>0</v>
      </c>
      <c r="K131">
        <v>0</v>
      </c>
      <c r="L131">
        <v>0</v>
      </c>
      <c r="N131" t="s">
        <v>96</v>
      </c>
      <c r="O131" t="s">
        <v>39</v>
      </c>
      <c r="Q131">
        <v>3</v>
      </c>
      <c r="R131" t="b">
        <v>1</v>
      </c>
      <c r="S131" t="s">
        <v>315</v>
      </c>
      <c r="T131">
        <v>0</v>
      </c>
    </row>
    <row r="132" spans="1:20">
      <c r="A132" t="s">
        <v>99</v>
      </c>
      <c r="B132">
        <v>4</v>
      </c>
      <c r="C132" t="s">
        <v>19</v>
      </c>
      <c r="D132">
        <f>D135-1</f>
        <v>166</v>
      </c>
      <c r="E132">
        <f>E131</f>
        <v>67</v>
      </c>
      <c r="F132">
        <f>D136+1</f>
        <v>186</v>
      </c>
      <c r="G132">
        <f>E132+3</f>
        <v>70</v>
      </c>
      <c r="H132" t="s">
        <v>268</v>
      </c>
      <c r="I132">
        <v>8</v>
      </c>
      <c r="J132">
        <v>0</v>
      </c>
      <c r="K132">
        <v>0</v>
      </c>
      <c r="L132">
        <v>0</v>
      </c>
      <c r="N132" t="s">
        <v>96</v>
      </c>
      <c r="O132" t="s">
        <v>39</v>
      </c>
      <c r="Q132">
        <v>3</v>
      </c>
      <c r="R132" t="b">
        <v>1</v>
      </c>
      <c r="S132" t="s">
        <v>315</v>
      </c>
      <c r="T132">
        <v>0</v>
      </c>
    </row>
    <row r="133" spans="1:20">
      <c r="A133" t="s">
        <v>100</v>
      </c>
      <c r="B133">
        <v>4</v>
      </c>
      <c r="C133" t="s">
        <v>19</v>
      </c>
      <c r="D133">
        <f>D136</f>
        <v>185</v>
      </c>
      <c r="E133">
        <f>E132</f>
        <v>67</v>
      </c>
      <c r="F133">
        <f>D133+18</f>
        <v>203</v>
      </c>
      <c r="G133">
        <f>E133+3</f>
        <v>70</v>
      </c>
      <c r="H133" t="s">
        <v>268</v>
      </c>
      <c r="I133">
        <v>8</v>
      </c>
      <c r="J133">
        <v>0</v>
      </c>
      <c r="K133">
        <v>0</v>
      </c>
      <c r="L133">
        <v>0</v>
      </c>
      <c r="N133" t="s">
        <v>96</v>
      </c>
      <c r="O133" t="s">
        <v>39</v>
      </c>
      <c r="Q133">
        <v>3</v>
      </c>
      <c r="R133" t="b">
        <v>1</v>
      </c>
      <c r="S133" t="s">
        <v>315</v>
      </c>
      <c r="T133">
        <v>0</v>
      </c>
    </row>
    <row r="134" spans="1:20">
      <c r="A134" t="s">
        <v>87</v>
      </c>
      <c r="B134">
        <v>4</v>
      </c>
      <c r="C134" t="s">
        <v>26</v>
      </c>
      <c r="D134">
        <f>F130+1</f>
        <v>149</v>
      </c>
      <c r="E134">
        <f>E130</f>
        <v>67</v>
      </c>
      <c r="F134">
        <f>F130+1</f>
        <v>149</v>
      </c>
      <c r="G134">
        <f>G157+3</f>
        <v>122</v>
      </c>
      <c r="I134">
        <v>0</v>
      </c>
      <c r="J134">
        <v>0</v>
      </c>
      <c r="K134">
        <v>0</v>
      </c>
      <c r="L134">
        <v>0</v>
      </c>
      <c r="N134" t="s">
        <v>96</v>
      </c>
      <c r="O134" t="s">
        <v>26</v>
      </c>
      <c r="Q134">
        <v>4</v>
      </c>
      <c r="R134" t="b">
        <v>0</v>
      </c>
      <c r="S134" t="s">
        <v>315</v>
      </c>
      <c r="T134">
        <v>0</v>
      </c>
    </row>
    <row r="135" spans="1:20">
      <c r="A135" t="s">
        <v>88</v>
      </c>
      <c r="B135">
        <v>4</v>
      </c>
      <c r="C135" t="s">
        <v>26</v>
      </c>
      <c r="D135">
        <f>D134+18</f>
        <v>167</v>
      </c>
      <c r="E135">
        <f>E130</f>
        <v>67</v>
      </c>
      <c r="F135">
        <f t="shared" ref="F135:F136" si="3">D135</f>
        <v>167</v>
      </c>
      <c r="G135">
        <f>G134</f>
        <v>122</v>
      </c>
      <c r="I135">
        <v>0</v>
      </c>
      <c r="J135">
        <v>0</v>
      </c>
      <c r="K135">
        <v>0</v>
      </c>
      <c r="L135">
        <v>0</v>
      </c>
      <c r="N135" t="s">
        <v>96</v>
      </c>
      <c r="O135" t="s">
        <v>26</v>
      </c>
      <c r="Q135">
        <v>4</v>
      </c>
      <c r="R135" t="b">
        <v>0</v>
      </c>
      <c r="S135" t="s">
        <v>315</v>
      </c>
      <c r="T135">
        <v>0</v>
      </c>
    </row>
    <row r="136" spans="1:20">
      <c r="A136" t="s">
        <v>89</v>
      </c>
      <c r="B136">
        <v>4</v>
      </c>
      <c r="C136" t="s">
        <v>26</v>
      </c>
      <c r="D136">
        <f>D135+18</f>
        <v>185</v>
      </c>
      <c r="E136">
        <f>E130</f>
        <v>67</v>
      </c>
      <c r="F136">
        <f t="shared" si="3"/>
        <v>185</v>
      </c>
      <c r="G136">
        <f>G135</f>
        <v>122</v>
      </c>
      <c r="I136">
        <v>0</v>
      </c>
      <c r="J136">
        <v>0</v>
      </c>
      <c r="K136">
        <v>0</v>
      </c>
      <c r="L136">
        <v>0</v>
      </c>
      <c r="N136" t="s">
        <v>96</v>
      </c>
      <c r="O136" t="s">
        <v>26</v>
      </c>
      <c r="Q136">
        <v>4</v>
      </c>
      <c r="R136" t="b">
        <v>0</v>
      </c>
      <c r="S136" t="s">
        <v>315</v>
      </c>
      <c r="T136">
        <v>0</v>
      </c>
    </row>
    <row r="137" spans="1:20">
      <c r="A137" t="s">
        <v>103</v>
      </c>
      <c r="B137">
        <v>4</v>
      </c>
      <c r="C137" t="s">
        <v>26</v>
      </c>
      <c r="D137">
        <v>105</v>
      </c>
      <c r="E137">
        <f>E130+10</f>
        <v>77</v>
      </c>
      <c r="F137">
        <f>F128</f>
        <v>203</v>
      </c>
      <c r="G137">
        <f>E137</f>
        <v>77</v>
      </c>
      <c r="I137">
        <v>0</v>
      </c>
      <c r="J137">
        <v>0</v>
      </c>
      <c r="K137">
        <v>0</v>
      </c>
      <c r="L137">
        <v>0</v>
      </c>
      <c r="N137" t="s">
        <v>96</v>
      </c>
      <c r="O137" t="s">
        <v>26</v>
      </c>
      <c r="Q137">
        <v>4</v>
      </c>
      <c r="R137" t="b">
        <v>0</v>
      </c>
      <c r="S137" t="s">
        <v>315</v>
      </c>
      <c r="T137">
        <v>0</v>
      </c>
    </row>
    <row r="138" spans="1:20">
      <c r="A138" t="s">
        <v>143</v>
      </c>
      <c r="B138">
        <v>4</v>
      </c>
      <c r="C138" t="s">
        <v>19</v>
      </c>
      <c r="D138">
        <f>D128+1</f>
        <v>101</v>
      </c>
      <c r="E138">
        <f>E137+2</f>
        <v>79</v>
      </c>
      <c r="F138">
        <f>D138+37</f>
        <v>138</v>
      </c>
      <c r="G138">
        <f>E138+4</f>
        <v>83</v>
      </c>
      <c r="H138" t="s">
        <v>268</v>
      </c>
      <c r="I138">
        <v>8</v>
      </c>
      <c r="J138">
        <v>0</v>
      </c>
      <c r="K138">
        <v>0</v>
      </c>
      <c r="L138">
        <v>0</v>
      </c>
      <c r="N138" t="s">
        <v>96</v>
      </c>
      <c r="O138" t="s">
        <v>26</v>
      </c>
      <c r="Q138">
        <v>3</v>
      </c>
      <c r="R138" t="b">
        <v>1</v>
      </c>
      <c r="S138" t="s">
        <v>315</v>
      </c>
      <c r="T138">
        <v>0</v>
      </c>
    </row>
    <row r="139" spans="1:20">
      <c r="A139" t="s">
        <v>144</v>
      </c>
      <c r="B139">
        <v>4</v>
      </c>
      <c r="C139" t="s">
        <v>19</v>
      </c>
      <c r="D139">
        <f>D130+8</f>
        <v>138</v>
      </c>
      <c r="E139">
        <f>E138+1</f>
        <v>80</v>
      </c>
      <c r="F139">
        <f>D139+4</f>
        <v>142</v>
      </c>
      <c r="G139">
        <f>E139+3</f>
        <v>83</v>
      </c>
      <c r="H139" t="s">
        <v>20</v>
      </c>
      <c r="I139">
        <v>15</v>
      </c>
      <c r="J139">
        <v>1</v>
      </c>
      <c r="K139">
        <v>0</v>
      </c>
      <c r="L139">
        <v>0</v>
      </c>
      <c r="N139" t="s">
        <v>96</v>
      </c>
      <c r="O139" t="s">
        <v>26</v>
      </c>
      <c r="Q139">
        <v>2</v>
      </c>
      <c r="R139" t="b">
        <v>0</v>
      </c>
      <c r="S139" t="s">
        <v>315</v>
      </c>
      <c r="T139">
        <v>0</v>
      </c>
    </row>
    <row r="140" spans="1:20">
      <c r="A140" t="s">
        <v>145</v>
      </c>
      <c r="B140">
        <v>4</v>
      </c>
      <c r="C140" t="s">
        <v>19</v>
      </c>
      <c r="D140">
        <f>D139+18</f>
        <v>156</v>
      </c>
      <c r="E140">
        <f>E139</f>
        <v>80</v>
      </c>
      <c r="F140">
        <f>D140+4</f>
        <v>160</v>
      </c>
      <c r="G140">
        <f>E140+3</f>
        <v>83</v>
      </c>
      <c r="H140" t="s">
        <v>20</v>
      </c>
      <c r="I140">
        <v>15</v>
      </c>
      <c r="J140">
        <v>1</v>
      </c>
      <c r="K140">
        <v>0</v>
      </c>
      <c r="L140">
        <v>0</v>
      </c>
      <c r="N140" t="s">
        <v>96</v>
      </c>
      <c r="O140" t="s">
        <v>26</v>
      </c>
      <c r="Q140">
        <v>2</v>
      </c>
      <c r="R140" t="b">
        <v>0</v>
      </c>
      <c r="S140" t="s">
        <v>315</v>
      </c>
      <c r="T140">
        <v>0</v>
      </c>
    </row>
    <row r="141" spans="1:20">
      <c r="A141" t="s">
        <v>146</v>
      </c>
      <c r="B141">
        <v>4</v>
      </c>
      <c r="C141" t="s">
        <v>19</v>
      </c>
      <c r="D141">
        <f>D140+18</f>
        <v>174</v>
      </c>
      <c r="E141">
        <f>E140</f>
        <v>80</v>
      </c>
      <c r="F141">
        <f>D141+4</f>
        <v>178</v>
      </c>
      <c r="G141">
        <f>E141+3</f>
        <v>83</v>
      </c>
      <c r="H141" t="s">
        <v>20</v>
      </c>
      <c r="I141">
        <v>15</v>
      </c>
      <c r="J141">
        <v>1</v>
      </c>
      <c r="K141">
        <v>0</v>
      </c>
      <c r="L141">
        <v>0</v>
      </c>
      <c r="N141" t="s">
        <v>96</v>
      </c>
      <c r="O141" t="s">
        <v>26</v>
      </c>
      <c r="Q141">
        <v>2</v>
      </c>
      <c r="R141" t="b">
        <v>0</v>
      </c>
      <c r="S141" t="s">
        <v>315</v>
      </c>
      <c r="T141">
        <v>0</v>
      </c>
    </row>
    <row r="142" spans="1:20">
      <c r="A142" t="s">
        <v>147</v>
      </c>
      <c r="B142">
        <v>4</v>
      </c>
      <c r="C142" t="s">
        <v>19</v>
      </c>
      <c r="D142">
        <f>D141+18</f>
        <v>192</v>
      </c>
      <c r="E142">
        <f>E141</f>
        <v>80</v>
      </c>
      <c r="F142">
        <f>D142+4</f>
        <v>196</v>
      </c>
      <c r="G142">
        <f>E142+3</f>
        <v>83</v>
      </c>
      <c r="H142" t="s">
        <v>20</v>
      </c>
      <c r="I142">
        <v>15</v>
      </c>
      <c r="J142">
        <v>1</v>
      </c>
      <c r="K142">
        <v>0</v>
      </c>
      <c r="L142">
        <v>0</v>
      </c>
      <c r="N142" t="s">
        <v>96</v>
      </c>
      <c r="O142" t="s">
        <v>26</v>
      </c>
      <c r="Q142">
        <v>2</v>
      </c>
      <c r="R142" t="b">
        <v>0</v>
      </c>
      <c r="S142" t="s">
        <v>315</v>
      </c>
      <c r="T142">
        <v>0</v>
      </c>
    </row>
    <row r="143" spans="1:20">
      <c r="A143" t="s">
        <v>148</v>
      </c>
      <c r="B143">
        <v>4</v>
      </c>
      <c r="C143" t="s">
        <v>19</v>
      </c>
      <c r="D143">
        <f t="shared" ref="D143:D157" si="4">D138</f>
        <v>101</v>
      </c>
      <c r="E143">
        <f>E138+14</f>
        <v>93</v>
      </c>
      <c r="F143">
        <f>F138</f>
        <v>138</v>
      </c>
      <c r="G143">
        <f>E143+4</f>
        <v>97</v>
      </c>
      <c r="H143" t="s">
        <v>268</v>
      </c>
      <c r="I143">
        <v>8</v>
      </c>
      <c r="J143">
        <v>0</v>
      </c>
      <c r="K143">
        <v>0</v>
      </c>
      <c r="L143">
        <v>0</v>
      </c>
      <c r="N143" t="s">
        <v>96</v>
      </c>
      <c r="O143" t="s">
        <v>26</v>
      </c>
      <c r="Q143">
        <v>3</v>
      </c>
      <c r="R143" t="b">
        <v>1</v>
      </c>
      <c r="S143" t="s">
        <v>315</v>
      </c>
      <c r="T143">
        <v>0</v>
      </c>
    </row>
    <row r="144" spans="1:20">
      <c r="A144" t="s">
        <v>149</v>
      </c>
      <c r="B144">
        <v>4</v>
      </c>
      <c r="C144" t="s">
        <v>19</v>
      </c>
      <c r="D144">
        <f t="shared" si="4"/>
        <v>138</v>
      </c>
      <c r="E144">
        <f>E143+1</f>
        <v>94</v>
      </c>
      <c r="F144">
        <f>D144+4</f>
        <v>142</v>
      </c>
      <c r="G144">
        <f>E144+3</f>
        <v>97</v>
      </c>
      <c r="H144" t="s">
        <v>20</v>
      </c>
      <c r="I144">
        <v>15</v>
      </c>
      <c r="J144">
        <v>1</v>
      </c>
      <c r="K144">
        <v>0</v>
      </c>
      <c r="L144">
        <v>0</v>
      </c>
      <c r="N144" t="s">
        <v>96</v>
      </c>
      <c r="O144" t="s">
        <v>26</v>
      </c>
      <c r="Q144">
        <v>2</v>
      </c>
      <c r="R144" t="b">
        <v>0</v>
      </c>
      <c r="S144" t="s">
        <v>315</v>
      </c>
      <c r="T144">
        <v>0</v>
      </c>
    </row>
    <row r="145" spans="1:20">
      <c r="A145" t="s">
        <v>150</v>
      </c>
      <c r="B145">
        <v>4</v>
      </c>
      <c r="C145" t="s">
        <v>19</v>
      </c>
      <c r="D145">
        <f t="shared" si="4"/>
        <v>156</v>
      </c>
      <c r="E145">
        <f>E144</f>
        <v>94</v>
      </c>
      <c r="F145">
        <f>D145+4</f>
        <v>160</v>
      </c>
      <c r="G145">
        <f>E145+3</f>
        <v>97</v>
      </c>
      <c r="H145" t="s">
        <v>20</v>
      </c>
      <c r="I145">
        <v>15</v>
      </c>
      <c r="J145">
        <v>1</v>
      </c>
      <c r="K145">
        <v>0</v>
      </c>
      <c r="L145">
        <v>0</v>
      </c>
      <c r="N145" t="s">
        <v>96</v>
      </c>
      <c r="O145" t="s">
        <v>26</v>
      </c>
      <c r="Q145">
        <v>2</v>
      </c>
      <c r="R145" t="b">
        <v>0</v>
      </c>
      <c r="S145" t="s">
        <v>315</v>
      </c>
      <c r="T145">
        <v>0</v>
      </c>
    </row>
    <row r="146" spans="1:20">
      <c r="A146" t="s">
        <v>151</v>
      </c>
      <c r="B146">
        <v>4</v>
      </c>
      <c r="C146" t="s">
        <v>19</v>
      </c>
      <c r="D146">
        <f t="shared" si="4"/>
        <v>174</v>
      </c>
      <c r="E146">
        <f>E145</f>
        <v>94</v>
      </c>
      <c r="F146">
        <f>D146+4</f>
        <v>178</v>
      </c>
      <c r="G146">
        <f>E146+3</f>
        <v>97</v>
      </c>
      <c r="H146" t="s">
        <v>20</v>
      </c>
      <c r="I146">
        <v>15</v>
      </c>
      <c r="J146">
        <v>1</v>
      </c>
      <c r="K146">
        <v>0</v>
      </c>
      <c r="L146">
        <v>0</v>
      </c>
      <c r="N146" t="s">
        <v>96</v>
      </c>
      <c r="O146" t="s">
        <v>26</v>
      </c>
      <c r="Q146">
        <v>2</v>
      </c>
      <c r="R146" t="b">
        <v>0</v>
      </c>
      <c r="S146" t="s">
        <v>315</v>
      </c>
      <c r="T146">
        <v>0</v>
      </c>
    </row>
    <row r="147" spans="1:20">
      <c r="A147" t="s">
        <v>152</v>
      </c>
      <c r="B147">
        <v>4</v>
      </c>
      <c r="C147" t="s">
        <v>19</v>
      </c>
      <c r="D147">
        <f t="shared" si="4"/>
        <v>192</v>
      </c>
      <c r="E147">
        <f>E146</f>
        <v>94</v>
      </c>
      <c r="F147">
        <f>D147+4</f>
        <v>196</v>
      </c>
      <c r="G147">
        <f>E147+3</f>
        <v>97</v>
      </c>
      <c r="H147" t="s">
        <v>20</v>
      </c>
      <c r="I147">
        <v>15</v>
      </c>
      <c r="J147">
        <v>1</v>
      </c>
      <c r="K147">
        <v>0</v>
      </c>
      <c r="L147">
        <v>0</v>
      </c>
      <c r="N147" t="s">
        <v>96</v>
      </c>
      <c r="O147" t="s">
        <v>26</v>
      </c>
      <c r="Q147">
        <v>2</v>
      </c>
      <c r="R147" t="b">
        <v>0</v>
      </c>
      <c r="S147" t="s">
        <v>315</v>
      </c>
      <c r="T147">
        <v>0</v>
      </c>
    </row>
    <row r="148" spans="1:20">
      <c r="A148" t="s">
        <v>153</v>
      </c>
      <c r="B148">
        <v>4</v>
      </c>
      <c r="C148" t="s">
        <v>19</v>
      </c>
      <c r="D148">
        <f t="shared" si="4"/>
        <v>101</v>
      </c>
      <c r="E148">
        <f>E143+11</f>
        <v>104</v>
      </c>
      <c r="F148">
        <f>F143</f>
        <v>138</v>
      </c>
      <c r="G148">
        <f>E148+4</f>
        <v>108</v>
      </c>
      <c r="H148" t="s">
        <v>268</v>
      </c>
      <c r="I148">
        <v>8</v>
      </c>
      <c r="J148">
        <v>0</v>
      </c>
      <c r="K148">
        <v>0</v>
      </c>
      <c r="L148">
        <v>0</v>
      </c>
      <c r="N148" t="s">
        <v>96</v>
      </c>
      <c r="O148" t="s">
        <v>26</v>
      </c>
      <c r="Q148">
        <v>3</v>
      </c>
      <c r="R148" t="b">
        <v>1</v>
      </c>
      <c r="S148" t="s">
        <v>315</v>
      </c>
      <c r="T148">
        <v>0</v>
      </c>
    </row>
    <row r="149" spans="1:20">
      <c r="A149" t="s">
        <v>154</v>
      </c>
      <c r="B149">
        <v>4</v>
      </c>
      <c r="C149" t="s">
        <v>19</v>
      </c>
      <c r="D149">
        <f t="shared" si="4"/>
        <v>138</v>
      </c>
      <c r="E149">
        <f>E148+1</f>
        <v>105</v>
      </c>
      <c r="F149">
        <f>D149+4</f>
        <v>142</v>
      </c>
      <c r="G149">
        <f>E149+3</f>
        <v>108</v>
      </c>
      <c r="H149" t="s">
        <v>20</v>
      </c>
      <c r="I149">
        <v>15</v>
      </c>
      <c r="J149">
        <v>1</v>
      </c>
      <c r="K149">
        <v>0</v>
      </c>
      <c r="L149">
        <v>0</v>
      </c>
      <c r="N149" t="s">
        <v>96</v>
      </c>
      <c r="O149" t="s">
        <v>26</v>
      </c>
      <c r="Q149">
        <v>2</v>
      </c>
      <c r="R149" t="b">
        <v>0</v>
      </c>
      <c r="S149" t="s">
        <v>315</v>
      </c>
      <c r="T149">
        <v>0</v>
      </c>
    </row>
    <row r="150" spans="1:20">
      <c r="A150" t="s">
        <v>155</v>
      </c>
      <c r="B150">
        <v>4</v>
      </c>
      <c r="C150" t="s">
        <v>19</v>
      </c>
      <c r="D150">
        <f t="shared" si="4"/>
        <v>156</v>
      </c>
      <c r="E150">
        <f>E149</f>
        <v>105</v>
      </c>
      <c r="F150">
        <f>D150+4</f>
        <v>160</v>
      </c>
      <c r="G150">
        <f>E150+3</f>
        <v>108</v>
      </c>
      <c r="H150" t="s">
        <v>20</v>
      </c>
      <c r="I150">
        <v>15</v>
      </c>
      <c r="J150">
        <v>1</v>
      </c>
      <c r="K150">
        <v>0</v>
      </c>
      <c r="L150">
        <v>0</v>
      </c>
      <c r="N150" t="s">
        <v>96</v>
      </c>
      <c r="O150" t="s">
        <v>26</v>
      </c>
      <c r="Q150">
        <v>2</v>
      </c>
      <c r="R150" t="b">
        <v>0</v>
      </c>
      <c r="S150" t="s">
        <v>315</v>
      </c>
      <c r="T150">
        <v>0</v>
      </c>
    </row>
    <row r="151" spans="1:20">
      <c r="A151" t="s">
        <v>156</v>
      </c>
      <c r="B151">
        <v>4</v>
      </c>
      <c r="C151" t="s">
        <v>19</v>
      </c>
      <c r="D151">
        <f t="shared" si="4"/>
        <v>174</v>
      </c>
      <c r="E151">
        <f>E150</f>
        <v>105</v>
      </c>
      <c r="F151">
        <f>D151+4</f>
        <v>178</v>
      </c>
      <c r="G151">
        <f>E151+3</f>
        <v>108</v>
      </c>
      <c r="H151" t="s">
        <v>20</v>
      </c>
      <c r="I151">
        <v>15</v>
      </c>
      <c r="J151">
        <v>1</v>
      </c>
      <c r="K151">
        <v>0</v>
      </c>
      <c r="L151">
        <v>0</v>
      </c>
      <c r="N151" t="s">
        <v>96</v>
      </c>
      <c r="O151" t="s">
        <v>26</v>
      </c>
      <c r="Q151">
        <v>2</v>
      </c>
      <c r="R151" t="b">
        <v>0</v>
      </c>
      <c r="S151" t="s">
        <v>315</v>
      </c>
      <c r="T151">
        <v>0</v>
      </c>
    </row>
    <row r="152" spans="1:20">
      <c r="A152" t="s">
        <v>157</v>
      </c>
      <c r="B152">
        <v>4</v>
      </c>
      <c r="C152" t="s">
        <v>19</v>
      </c>
      <c r="D152">
        <f t="shared" si="4"/>
        <v>192</v>
      </c>
      <c r="E152">
        <f>E151</f>
        <v>105</v>
      </c>
      <c r="F152">
        <f>D152+4</f>
        <v>196</v>
      </c>
      <c r="G152">
        <f>E152+3</f>
        <v>108</v>
      </c>
      <c r="H152" t="s">
        <v>20</v>
      </c>
      <c r="I152">
        <v>15</v>
      </c>
      <c r="J152">
        <v>1</v>
      </c>
      <c r="K152">
        <v>0</v>
      </c>
      <c r="L152">
        <v>0</v>
      </c>
      <c r="N152" t="s">
        <v>96</v>
      </c>
      <c r="O152" t="s">
        <v>26</v>
      </c>
      <c r="Q152">
        <v>2</v>
      </c>
      <c r="R152" t="b">
        <v>0</v>
      </c>
      <c r="S152" t="s">
        <v>315</v>
      </c>
      <c r="T152">
        <v>0</v>
      </c>
    </row>
    <row r="153" spans="1:20">
      <c r="A153" t="s">
        <v>158</v>
      </c>
      <c r="B153">
        <v>4</v>
      </c>
      <c r="C153" t="s">
        <v>19</v>
      </c>
      <c r="D153">
        <f t="shared" si="4"/>
        <v>101</v>
      </c>
      <c r="E153">
        <f>E148+11</f>
        <v>115</v>
      </c>
      <c r="F153">
        <f>F148</f>
        <v>138</v>
      </c>
      <c r="G153">
        <f>E153+4</f>
        <v>119</v>
      </c>
      <c r="H153" t="s">
        <v>268</v>
      </c>
      <c r="I153">
        <v>8</v>
      </c>
      <c r="J153">
        <v>0</v>
      </c>
      <c r="K153">
        <v>0</v>
      </c>
      <c r="L153">
        <v>0</v>
      </c>
      <c r="N153" t="s">
        <v>96</v>
      </c>
      <c r="O153" t="s">
        <v>26</v>
      </c>
      <c r="Q153">
        <v>3</v>
      </c>
      <c r="R153" t="b">
        <v>1</v>
      </c>
      <c r="S153" t="s">
        <v>315</v>
      </c>
      <c r="T153">
        <v>0</v>
      </c>
    </row>
    <row r="154" spans="1:20">
      <c r="A154" t="s">
        <v>159</v>
      </c>
      <c r="B154">
        <v>4</v>
      </c>
      <c r="C154" t="s">
        <v>19</v>
      </c>
      <c r="D154">
        <f t="shared" si="4"/>
        <v>138</v>
      </c>
      <c r="E154">
        <f>E153+1</f>
        <v>116</v>
      </c>
      <c r="F154">
        <f>D154+4</f>
        <v>142</v>
      </c>
      <c r="G154">
        <f>E154+3</f>
        <v>119</v>
      </c>
      <c r="H154" t="s">
        <v>20</v>
      </c>
      <c r="I154">
        <v>15</v>
      </c>
      <c r="J154">
        <v>1</v>
      </c>
      <c r="K154">
        <v>0</v>
      </c>
      <c r="L154">
        <v>0</v>
      </c>
      <c r="N154" t="s">
        <v>96</v>
      </c>
      <c r="O154" t="s">
        <v>26</v>
      </c>
      <c r="Q154">
        <v>2</v>
      </c>
      <c r="R154" t="b">
        <v>0</v>
      </c>
      <c r="S154" t="s">
        <v>315</v>
      </c>
      <c r="T154">
        <v>0</v>
      </c>
    </row>
    <row r="155" spans="1:20">
      <c r="A155" t="s">
        <v>160</v>
      </c>
      <c r="B155">
        <v>4</v>
      </c>
      <c r="C155" t="s">
        <v>19</v>
      </c>
      <c r="D155">
        <f t="shared" si="4"/>
        <v>156</v>
      </c>
      <c r="E155">
        <f>E154</f>
        <v>116</v>
      </c>
      <c r="F155">
        <f>D155+4</f>
        <v>160</v>
      </c>
      <c r="G155">
        <f>E155+3</f>
        <v>119</v>
      </c>
      <c r="H155" t="s">
        <v>20</v>
      </c>
      <c r="I155">
        <v>15</v>
      </c>
      <c r="J155">
        <v>1</v>
      </c>
      <c r="K155">
        <v>0</v>
      </c>
      <c r="L155">
        <v>0</v>
      </c>
      <c r="N155" t="s">
        <v>96</v>
      </c>
      <c r="O155" t="s">
        <v>26</v>
      </c>
      <c r="Q155">
        <v>2</v>
      </c>
      <c r="R155" t="b">
        <v>0</v>
      </c>
      <c r="S155" t="s">
        <v>315</v>
      </c>
      <c r="T155">
        <v>0</v>
      </c>
    </row>
    <row r="156" spans="1:20">
      <c r="A156" t="s">
        <v>161</v>
      </c>
      <c r="B156">
        <v>4</v>
      </c>
      <c r="C156" t="s">
        <v>19</v>
      </c>
      <c r="D156">
        <f t="shared" si="4"/>
        <v>174</v>
      </c>
      <c r="E156">
        <f>E155</f>
        <v>116</v>
      </c>
      <c r="F156">
        <f>D156+4</f>
        <v>178</v>
      </c>
      <c r="G156">
        <f>E156+3</f>
        <v>119</v>
      </c>
      <c r="H156" t="s">
        <v>20</v>
      </c>
      <c r="I156">
        <v>15</v>
      </c>
      <c r="J156">
        <v>1</v>
      </c>
      <c r="K156">
        <v>0</v>
      </c>
      <c r="L156">
        <v>0</v>
      </c>
      <c r="N156" t="s">
        <v>96</v>
      </c>
      <c r="O156" t="s">
        <v>26</v>
      </c>
      <c r="Q156">
        <v>2</v>
      </c>
      <c r="R156" t="b">
        <v>0</v>
      </c>
      <c r="S156" t="s">
        <v>315</v>
      </c>
      <c r="T156">
        <v>0</v>
      </c>
    </row>
    <row r="157" spans="1:20">
      <c r="A157" t="s">
        <v>162</v>
      </c>
      <c r="B157">
        <v>4</v>
      </c>
      <c r="C157" t="s">
        <v>19</v>
      </c>
      <c r="D157">
        <f t="shared" si="4"/>
        <v>192</v>
      </c>
      <c r="E157">
        <f>E156</f>
        <v>116</v>
      </c>
      <c r="F157">
        <f>D157+4</f>
        <v>196</v>
      </c>
      <c r="G157">
        <f>E157+3</f>
        <v>119</v>
      </c>
      <c r="H157" t="s">
        <v>20</v>
      </c>
      <c r="I157">
        <v>15</v>
      </c>
      <c r="J157">
        <v>1</v>
      </c>
      <c r="K157">
        <v>0</v>
      </c>
      <c r="L157">
        <v>0</v>
      </c>
      <c r="N157" t="s">
        <v>96</v>
      </c>
      <c r="O157" t="s">
        <v>26</v>
      </c>
      <c r="Q157">
        <v>2</v>
      </c>
      <c r="R157" t="b">
        <v>0</v>
      </c>
      <c r="S157" t="s">
        <v>315</v>
      </c>
      <c r="T157">
        <v>0</v>
      </c>
    </row>
    <row r="158" spans="1:20">
      <c r="A158" t="s">
        <v>82</v>
      </c>
      <c r="B158">
        <v>4</v>
      </c>
      <c r="C158" t="s">
        <v>19</v>
      </c>
      <c r="D158">
        <v>7</v>
      </c>
      <c r="E158">
        <f>G128+11</f>
        <v>135</v>
      </c>
      <c r="F158">
        <v>94</v>
      </c>
      <c r="G158">
        <f>E158+3</f>
        <v>138</v>
      </c>
      <c r="H158" t="s">
        <v>268</v>
      </c>
      <c r="I158">
        <v>12</v>
      </c>
      <c r="J158">
        <v>1</v>
      </c>
      <c r="K158">
        <v>0</v>
      </c>
      <c r="L158">
        <v>0</v>
      </c>
      <c r="N158" t="s">
        <v>21</v>
      </c>
      <c r="O158" t="s">
        <v>26</v>
      </c>
      <c r="Q158">
        <v>2</v>
      </c>
      <c r="R158" t="b">
        <v>0</v>
      </c>
      <c r="S158" t="s">
        <v>315</v>
      </c>
      <c r="T158">
        <v>0</v>
      </c>
    </row>
    <row r="159" spans="1:20">
      <c r="A159" t="s">
        <v>174</v>
      </c>
      <c r="B159">
        <v>4</v>
      </c>
      <c r="C159" t="s">
        <v>19</v>
      </c>
      <c r="D159">
        <v>101</v>
      </c>
      <c r="E159">
        <f>G158+4</f>
        <v>142</v>
      </c>
      <c r="F159">
        <v>205</v>
      </c>
      <c r="G159">
        <f>E159+4</f>
        <v>146</v>
      </c>
      <c r="H159" t="s">
        <v>268</v>
      </c>
      <c r="I159">
        <v>9</v>
      </c>
      <c r="J159">
        <v>0</v>
      </c>
      <c r="K159">
        <v>0</v>
      </c>
      <c r="L159">
        <v>0</v>
      </c>
      <c r="N159" t="s">
        <v>21</v>
      </c>
      <c r="O159" t="s">
        <v>266</v>
      </c>
      <c r="P159" s="1"/>
      <c r="Q159">
        <v>2</v>
      </c>
      <c r="R159" t="b">
        <v>1</v>
      </c>
      <c r="S159" t="s">
        <v>315</v>
      </c>
      <c r="T159">
        <v>0</v>
      </c>
    </row>
    <row r="160" spans="1:20">
      <c r="A160" t="s">
        <v>83</v>
      </c>
      <c r="B160">
        <v>4</v>
      </c>
      <c r="C160" t="s">
        <v>25</v>
      </c>
      <c r="D160">
        <v>5</v>
      </c>
      <c r="E160">
        <f>G158+4</f>
        <v>142</v>
      </c>
      <c r="F160">
        <f>D160+88</f>
        <v>93</v>
      </c>
      <c r="G160">
        <f>E160+80</f>
        <v>222</v>
      </c>
      <c r="I160">
        <v>0</v>
      </c>
      <c r="J160">
        <v>0</v>
      </c>
      <c r="K160">
        <v>0</v>
      </c>
      <c r="L160">
        <v>0</v>
      </c>
      <c r="N160" t="s">
        <v>21</v>
      </c>
      <c r="O160" t="s">
        <v>26</v>
      </c>
      <c r="Q160">
        <v>2</v>
      </c>
      <c r="R160" t="b">
        <v>0</v>
      </c>
      <c r="S160" t="s">
        <v>315</v>
      </c>
      <c r="T160">
        <v>0</v>
      </c>
    </row>
    <row r="161" spans="1:20">
      <c r="A161" t="s">
        <v>173</v>
      </c>
      <c r="B161">
        <v>4</v>
      </c>
      <c r="C161" t="s">
        <v>38</v>
      </c>
      <c r="D161">
        <v>100</v>
      </c>
      <c r="E161">
        <f>G160-28</f>
        <v>194</v>
      </c>
      <c r="F161">
        <f>F166</f>
        <v>203</v>
      </c>
      <c r="G161">
        <f>G160+4</f>
        <v>226</v>
      </c>
      <c r="I161">
        <v>0</v>
      </c>
      <c r="J161">
        <v>1</v>
      </c>
      <c r="K161">
        <v>0</v>
      </c>
      <c r="L161">
        <v>0</v>
      </c>
      <c r="M161" t="s">
        <v>96</v>
      </c>
      <c r="N161" t="s">
        <v>96</v>
      </c>
      <c r="O161" t="s">
        <v>26</v>
      </c>
      <c r="Q161">
        <v>0</v>
      </c>
      <c r="R161" t="b">
        <v>0</v>
      </c>
      <c r="S161" t="s">
        <v>315</v>
      </c>
      <c r="T161">
        <v>0</v>
      </c>
    </row>
    <row r="162" spans="1:20">
      <c r="A162" t="s">
        <v>233</v>
      </c>
      <c r="B162">
        <v>4</v>
      </c>
      <c r="C162" t="s">
        <v>19</v>
      </c>
      <c r="D162">
        <f>D161+1</f>
        <v>101</v>
      </c>
      <c r="E162">
        <f>E161+2</f>
        <v>196</v>
      </c>
      <c r="F162">
        <v>174</v>
      </c>
      <c r="G162">
        <f>E162+3</f>
        <v>199</v>
      </c>
      <c r="H162" t="s">
        <v>268</v>
      </c>
      <c r="I162">
        <v>8</v>
      </c>
      <c r="J162">
        <v>1</v>
      </c>
      <c r="K162">
        <v>0</v>
      </c>
      <c r="L162">
        <v>0</v>
      </c>
      <c r="N162" t="s">
        <v>96</v>
      </c>
      <c r="O162" t="s">
        <v>26</v>
      </c>
      <c r="Q162">
        <v>3</v>
      </c>
      <c r="R162" t="b">
        <v>0</v>
      </c>
      <c r="S162" t="s">
        <v>315</v>
      </c>
      <c r="T162">
        <v>0</v>
      </c>
    </row>
    <row r="163" spans="1:20">
      <c r="A163" t="s">
        <v>97</v>
      </c>
      <c r="B163">
        <v>4</v>
      </c>
      <c r="C163" t="s">
        <v>19</v>
      </c>
      <c r="D163">
        <f>D161+30</f>
        <v>130</v>
      </c>
      <c r="E163">
        <f>E161+7</f>
        <v>201</v>
      </c>
      <c r="F163">
        <f>D163+18</f>
        <v>148</v>
      </c>
      <c r="G163">
        <f>E163+3</f>
        <v>204</v>
      </c>
      <c r="H163" t="s">
        <v>268</v>
      </c>
      <c r="I163">
        <v>8</v>
      </c>
      <c r="J163">
        <v>0</v>
      </c>
      <c r="K163">
        <v>0</v>
      </c>
      <c r="L163">
        <v>0</v>
      </c>
      <c r="N163" t="s">
        <v>96</v>
      </c>
      <c r="O163" t="s">
        <v>39</v>
      </c>
      <c r="Q163">
        <v>3</v>
      </c>
      <c r="R163" t="b">
        <v>1</v>
      </c>
      <c r="S163" t="s">
        <v>315</v>
      </c>
      <c r="T163">
        <v>0</v>
      </c>
    </row>
    <row r="164" spans="1:20">
      <c r="A164" t="s">
        <v>98</v>
      </c>
      <c r="B164">
        <v>4</v>
      </c>
      <c r="C164" t="s">
        <v>19</v>
      </c>
      <c r="D164">
        <f>D167</f>
        <v>149</v>
      </c>
      <c r="E164">
        <f>E163</f>
        <v>201</v>
      </c>
      <c r="F164">
        <f>D168-1</f>
        <v>166</v>
      </c>
      <c r="G164">
        <f>E164+3</f>
        <v>204</v>
      </c>
      <c r="H164" t="s">
        <v>268</v>
      </c>
      <c r="I164">
        <v>8</v>
      </c>
      <c r="J164">
        <v>0</v>
      </c>
      <c r="K164">
        <v>0</v>
      </c>
      <c r="L164">
        <v>0</v>
      </c>
      <c r="N164" t="s">
        <v>96</v>
      </c>
      <c r="O164" t="s">
        <v>39</v>
      </c>
      <c r="Q164">
        <v>3</v>
      </c>
      <c r="R164" t="b">
        <v>1</v>
      </c>
      <c r="S164" t="s">
        <v>315</v>
      </c>
      <c r="T164">
        <v>0</v>
      </c>
    </row>
    <row r="165" spans="1:20">
      <c r="A165" t="s">
        <v>99</v>
      </c>
      <c r="B165">
        <v>4</v>
      </c>
      <c r="C165" t="s">
        <v>19</v>
      </c>
      <c r="D165">
        <f>D168-1</f>
        <v>166</v>
      </c>
      <c r="E165">
        <f>E164</f>
        <v>201</v>
      </c>
      <c r="F165">
        <f>D169+1</f>
        <v>186</v>
      </c>
      <c r="G165">
        <f>E165+3</f>
        <v>204</v>
      </c>
      <c r="H165" t="s">
        <v>268</v>
      </c>
      <c r="I165">
        <v>8</v>
      </c>
      <c r="J165">
        <v>0</v>
      </c>
      <c r="K165">
        <v>0</v>
      </c>
      <c r="L165">
        <v>0</v>
      </c>
      <c r="N165" t="s">
        <v>96</v>
      </c>
      <c r="O165" t="s">
        <v>39</v>
      </c>
      <c r="Q165">
        <v>3</v>
      </c>
      <c r="R165" t="b">
        <v>1</v>
      </c>
      <c r="S165" t="s">
        <v>315</v>
      </c>
      <c r="T165">
        <v>0</v>
      </c>
    </row>
    <row r="166" spans="1:20">
      <c r="A166" t="s">
        <v>100</v>
      </c>
      <c r="B166">
        <v>4</v>
      </c>
      <c r="C166" t="s">
        <v>19</v>
      </c>
      <c r="D166">
        <f>D169</f>
        <v>185</v>
      </c>
      <c r="E166">
        <f>E165</f>
        <v>201</v>
      </c>
      <c r="F166">
        <f>D166+18</f>
        <v>203</v>
      </c>
      <c r="G166">
        <f>E166+3</f>
        <v>204</v>
      </c>
      <c r="H166" t="s">
        <v>268</v>
      </c>
      <c r="I166">
        <v>8</v>
      </c>
      <c r="J166">
        <v>0</v>
      </c>
      <c r="K166">
        <v>0</v>
      </c>
      <c r="L166">
        <v>0</v>
      </c>
      <c r="N166" t="s">
        <v>96</v>
      </c>
      <c r="O166" t="s">
        <v>39</v>
      </c>
      <c r="Q166">
        <v>3</v>
      </c>
      <c r="R166" t="b">
        <v>1</v>
      </c>
      <c r="S166" t="s">
        <v>315</v>
      </c>
      <c r="T166">
        <v>0</v>
      </c>
    </row>
    <row r="167" spans="1:20">
      <c r="A167" t="s">
        <v>87</v>
      </c>
      <c r="B167">
        <v>4</v>
      </c>
      <c r="C167" t="s">
        <v>26</v>
      </c>
      <c r="D167">
        <f>F163+1</f>
        <v>149</v>
      </c>
      <c r="E167">
        <f>E163</f>
        <v>201</v>
      </c>
      <c r="F167">
        <f>F163+1</f>
        <v>149</v>
      </c>
      <c r="G167">
        <f>G175+3</f>
        <v>220</v>
      </c>
      <c r="I167">
        <v>0</v>
      </c>
      <c r="J167">
        <v>0</v>
      </c>
      <c r="K167">
        <v>0</v>
      </c>
      <c r="L167">
        <v>0</v>
      </c>
      <c r="N167" t="s">
        <v>96</v>
      </c>
      <c r="O167" t="s">
        <v>26</v>
      </c>
      <c r="Q167">
        <v>4</v>
      </c>
      <c r="R167" t="b">
        <v>0</v>
      </c>
      <c r="S167" t="s">
        <v>315</v>
      </c>
      <c r="T167">
        <v>0</v>
      </c>
    </row>
    <row r="168" spans="1:20">
      <c r="A168" t="s">
        <v>88</v>
      </c>
      <c r="B168">
        <v>4</v>
      </c>
      <c r="C168" t="s">
        <v>26</v>
      </c>
      <c r="D168">
        <f>D167+18</f>
        <v>167</v>
      </c>
      <c r="E168">
        <f>E163</f>
        <v>201</v>
      </c>
      <c r="F168">
        <f t="shared" ref="F168:F169" si="5">D168</f>
        <v>167</v>
      </c>
      <c r="G168">
        <f>G167</f>
        <v>220</v>
      </c>
      <c r="I168">
        <v>0</v>
      </c>
      <c r="J168">
        <v>0</v>
      </c>
      <c r="K168">
        <v>0</v>
      </c>
      <c r="L168">
        <v>0</v>
      </c>
      <c r="N168" t="s">
        <v>96</v>
      </c>
      <c r="O168" t="s">
        <v>26</v>
      </c>
      <c r="Q168">
        <v>4</v>
      </c>
      <c r="R168" t="b">
        <v>0</v>
      </c>
      <c r="S168" t="s">
        <v>315</v>
      </c>
      <c r="T168">
        <v>0</v>
      </c>
    </row>
    <row r="169" spans="1:20">
      <c r="A169" t="s">
        <v>89</v>
      </c>
      <c r="B169">
        <v>4</v>
      </c>
      <c r="C169" t="s">
        <v>26</v>
      </c>
      <c r="D169">
        <f>D168+18</f>
        <v>185</v>
      </c>
      <c r="E169">
        <f>E163</f>
        <v>201</v>
      </c>
      <c r="F169">
        <f t="shared" si="5"/>
        <v>185</v>
      </c>
      <c r="G169">
        <f>G168</f>
        <v>220</v>
      </c>
      <c r="I169">
        <v>0</v>
      </c>
      <c r="J169">
        <v>0</v>
      </c>
      <c r="K169">
        <v>0</v>
      </c>
      <c r="L169">
        <v>0</v>
      </c>
      <c r="N169" t="s">
        <v>96</v>
      </c>
      <c r="O169" t="s">
        <v>26</v>
      </c>
      <c r="Q169">
        <v>4</v>
      </c>
      <c r="R169" t="b">
        <v>0</v>
      </c>
      <c r="S169" t="s">
        <v>315</v>
      </c>
      <c r="T169">
        <v>0</v>
      </c>
    </row>
    <row r="170" spans="1:20">
      <c r="A170" t="s">
        <v>103</v>
      </c>
      <c r="B170">
        <v>4</v>
      </c>
      <c r="C170" t="s">
        <v>26</v>
      </c>
      <c r="D170">
        <f>D161</f>
        <v>100</v>
      </c>
      <c r="E170">
        <f>E163+10</f>
        <v>211</v>
      </c>
      <c r="F170">
        <f>F161</f>
        <v>203</v>
      </c>
      <c r="G170">
        <f>E170</f>
        <v>211</v>
      </c>
      <c r="I170">
        <v>0</v>
      </c>
      <c r="J170">
        <v>0</v>
      </c>
      <c r="K170">
        <v>0</v>
      </c>
      <c r="L170">
        <v>0</v>
      </c>
      <c r="N170" t="s">
        <v>96</v>
      </c>
      <c r="O170" t="s">
        <v>26</v>
      </c>
      <c r="Q170">
        <v>4</v>
      </c>
      <c r="R170" t="b">
        <v>0</v>
      </c>
      <c r="S170" t="s">
        <v>315</v>
      </c>
      <c r="T170">
        <v>0</v>
      </c>
    </row>
    <row r="171" spans="1:20">
      <c r="A171" t="s">
        <v>166</v>
      </c>
      <c r="B171">
        <v>4</v>
      </c>
      <c r="C171" t="s">
        <v>19</v>
      </c>
      <c r="D171">
        <f>D161+1</f>
        <v>101</v>
      </c>
      <c r="E171">
        <f>E170+2</f>
        <v>213</v>
      </c>
      <c r="F171">
        <f>D171+36</f>
        <v>137</v>
      </c>
      <c r="G171">
        <f>E171+4</f>
        <v>217</v>
      </c>
      <c r="H171" t="s">
        <v>268</v>
      </c>
      <c r="I171">
        <v>8</v>
      </c>
      <c r="J171">
        <v>0</v>
      </c>
      <c r="K171">
        <v>0</v>
      </c>
      <c r="L171">
        <v>0</v>
      </c>
      <c r="N171" t="s">
        <v>96</v>
      </c>
      <c r="O171" t="s">
        <v>26</v>
      </c>
      <c r="Q171">
        <v>3</v>
      </c>
      <c r="R171" t="b">
        <v>1</v>
      </c>
      <c r="S171" t="s">
        <v>315</v>
      </c>
      <c r="T171">
        <v>0</v>
      </c>
    </row>
    <row r="172" spans="1:20">
      <c r="A172" t="s">
        <v>167</v>
      </c>
      <c r="B172">
        <v>4</v>
      </c>
      <c r="C172" t="s">
        <v>19</v>
      </c>
      <c r="D172">
        <f>D163+8</f>
        <v>138</v>
      </c>
      <c r="E172">
        <f>E171+1</f>
        <v>214</v>
      </c>
      <c r="F172">
        <f>D172+4</f>
        <v>142</v>
      </c>
      <c r="G172">
        <f>E172+3</f>
        <v>217</v>
      </c>
      <c r="H172" t="s">
        <v>20</v>
      </c>
      <c r="I172">
        <v>15</v>
      </c>
      <c r="J172">
        <v>1</v>
      </c>
      <c r="K172">
        <v>0</v>
      </c>
      <c r="L172">
        <v>0</v>
      </c>
      <c r="N172" t="s">
        <v>96</v>
      </c>
      <c r="O172" t="s">
        <v>26</v>
      </c>
      <c r="Q172">
        <v>2</v>
      </c>
      <c r="R172" t="b">
        <v>0</v>
      </c>
      <c r="S172" t="s">
        <v>315</v>
      </c>
      <c r="T172">
        <v>0</v>
      </c>
    </row>
    <row r="173" spans="1:20">
      <c r="A173" t="s">
        <v>168</v>
      </c>
      <c r="B173">
        <v>4</v>
      </c>
      <c r="C173" t="s">
        <v>19</v>
      </c>
      <c r="D173">
        <f>D172+18</f>
        <v>156</v>
      </c>
      <c r="E173">
        <f>E172</f>
        <v>214</v>
      </c>
      <c r="F173">
        <f>D173+4</f>
        <v>160</v>
      </c>
      <c r="G173">
        <f>E173+3</f>
        <v>217</v>
      </c>
      <c r="H173" t="s">
        <v>20</v>
      </c>
      <c r="I173">
        <v>15</v>
      </c>
      <c r="J173">
        <v>1</v>
      </c>
      <c r="K173">
        <v>0</v>
      </c>
      <c r="L173">
        <v>0</v>
      </c>
      <c r="N173" t="s">
        <v>96</v>
      </c>
      <c r="O173" t="s">
        <v>26</v>
      </c>
      <c r="Q173">
        <v>2</v>
      </c>
      <c r="R173" t="b">
        <v>0</v>
      </c>
      <c r="S173" t="s">
        <v>315</v>
      </c>
      <c r="T173">
        <v>0</v>
      </c>
    </row>
    <row r="174" spans="1:20">
      <c r="A174" t="s">
        <v>169</v>
      </c>
      <c r="B174">
        <v>4</v>
      </c>
      <c r="C174" t="s">
        <v>19</v>
      </c>
      <c r="D174">
        <f>D173+18</f>
        <v>174</v>
      </c>
      <c r="E174">
        <f>E173</f>
        <v>214</v>
      </c>
      <c r="F174">
        <f>D174+4</f>
        <v>178</v>
      </c>
      <c r="G174">
        <f>E174+3</f>
        <v>217</v>
      </c>
      <c r="H174" t="s">
        <v>20</v>
      </c>
      <c r="I174">
        <v>15</v>
      </c>
      <c r="J174">
        <v>1</v>
      </c>
      <c r="K174">
        <v>0</v>
      </c>
      <c r="L174">
        <v>0</v>
      </c>
      <c r="N174" t="s">
        <v>96</v>
      </c>
      <c r="O174" t="s">
        <v>26</v>
      </c>
      <c r="Q174">
        <v>2</v>
      </c>
      <c r="R174" t="b">
        <v>0</v>
      </c>
      <c r="S174" t="s">
        <v>315</v>
      </c>
      <c r="T174">
        <v>0</v>
      </c>
    </row>
    <row r="175" spans="1:20">
      <c r="A175" t="s">
        <v>170</v>
      </c>
      <c r="B175">
        <v>4</v>
      </c>
      <c r="C175" t="s">
        <v>19</v>
      </c>
      <c r="D175">
        <f>D174+18</f>
        <v>192</v>
      </c>
      <c r="E175">
        <f>E174</f>
        <v>214</v>
      </c>
      <c r="F175">
        <f>D175+4</f>
        <v>196</v>
      </c>
      <c r="G175">
        <f>E175+3</f>
        <v>217</v>
      </c>
      <c r="H175" t="s">
        <v>20</v>
      </c>
      <c r="I175">
        <v>15</v>
      </c>
      <c r="J175">
        <v>1</v>
      </c>
      <c r="K175">
        <v>0</v>
      </c>
      <c r="L175">
        <v>0</v>
      </c>
      <c r="N175" t="s">
        <v>96</v>
      </c>
      <c r="O175" t="s">
        <v>26</v>
      </c>
      <c r="Q175">
        <v>2</v>
      </c>
      <c r="R175" t="b">
        <v>0</v>
      </c>
      <c r="S175" t="s">
        <v>315</v>
      </c>
      <c r="T175">
        <v>0</v>
      </c>
    </row>
    <row r="176" spans="1:20">
      <c r="A176" t="s">
        <v>84</v>
      </c>
      <c r="B176">
        <v>5</v>
      </c>
      <c r="C176" t="s">
        <v>19</v>
      </c>
      <c r="D176">
        <v>101</v>
      </c>
      <c r="E176">
        <v>20</v>
      </c>
      <c r="F176">
        <v>206</v>
      </c>
      <c r="G176">
        <f>E176+3</f>
        <v>23</v>
      </c>
      <c r="H176" t="s">
        <v>268</v>
      </c>
      <c r="I176">
        <v>6</v>
      </c>
      <c r="J176">
        <v>0</v>
      </c>
      <c r="K176">
        <v>0</v>
      </c>
      <c r="L176">
        <v>0</v>
      </c>
      <c r="N176" t="s">
        <v>21</v>
      </c>
      <c r="O176" t="s">
        <v>26</v>
      </c>
      <c r="Q176">
        <v>3</v>
      </c>
      <c r="R176" t="b">
        <v>1</v>
      </c>
      <c r="S176" t="s">
        <v>315</v>
      </c>
      <c r="T176">
        <v>0</v>
      </c>
    </row>
    <row r="177" spans="1:20">
      <c r="A177" t="s">
        <v>41</v>
      </c>
      <c r="B177">
        <v>5</v>
      </c>
      <c r="C177" t="s">
        <v>26</v>
      </c>
      <c r="D177">
        <v>10</v>
      </c>
      <c r="E177">
        <v>225</v>
      </c>
      <c r="F177">
        <v>200</v>
      </c>
      <c r="G177">
        <v>225</v>
      </c>
      <c r="I177">
        <v>0</v>
      </c>
      <c r="J177">
        <v>0</v>
      </c>
      <c r="K177">
        <v>0</v>
      </c>
      <c r="L177">
        <v>0</v>
      </c>
      <c r="N177" t="s">
        <v>21</v>
      </c>
      <c r="O177" t="s">
        <v>26</v>
      </c>
      <c r="Q177">
        <v>2</v>
      </c>
      <c r="R177" t="b">
        <v>0</v>
      </c>
      <c r="S177" t="s">
        <v>315</v>
      </c>
      <c r="T177">
        <v>0</v>
      </c>
    </row>
    <row r="178" spans="1:20">
      <c r="A178" t="s">
        <v>177</v>
      </c>
      <c r="B178">
        <v>5</v>
      </c>
      <c r="C178" t="s">
        <v>19</v>
      </c>
      <c r="D178">
        <v>55</v>
      </c>
      <c r="E178">
        <v>230</v>
      </c>
      <c r="F178">
        <v>200</v>
      </c>
      <c r="G178">
        <f>E178+4</f>
        <v>234</v>
      </c>
      <c r="H178" t="s">
        <v>268</v>
      </c>
      <c r="I178">
        <v>10</v>
      </c>
      <c r="J178">
        <v>1</v>
      </c>
      <c r="K178">
        <v>0</v>
      </c>
      <c r="L178">
        <v>0</v>
      </c>
      <c r="N178" t="s">
        <v>21</v>
      </c>
      <c r="O178" t="s">
        <v>266</v>
      </c>
      <c r="P178" s="1"/>
      <c r="Q178">
        <v>2</v>
      </c>
      <c r="R178" t="b">
        <v>1</v>
      </c>
      <c r="S178" t="s">
        <v>315</v>
      </c>
      <c r="T178">
        <v>0</v>
      </c>
    </row>
    <row r="179" spans="1:20">
      <c r="A179" t="s">
        <v>317</v>
      </c>
      <c r="B179">
        <v>5</v>
      </c>
      <c r="C179" t="s">
        <v>25</v>
      </c>
      <c r="D179">
        <v>10</v>
      </c>
      <c r="E179">
        <f>E178</f>
        <v>230</v>
      </c>
      <c r="F179">
        <f>D179+40</f>
        <v>50</v>
      </c>
      <c r="G179">
        <f>E179+14</f>
        <v>244</v>
      </c>
      <c r="I179">
        <v>10</v>
      </c>
      <c r="J179">
        <v>0</v>
      </c>
      <c r="K179">
        <v>0</v>
      </c>
      <c r="L179">
        <v>0</v>
      </c>
      <c r="N179" t="s">
        <v>21</v>
      </c>
      <c r="O179" t="s">
        <v>266</v>
      </c>
      <c r="P179" s="17"/>
      <c r="Q179">
        <v>2</v>
      </c>
      <c r="R179" t="b">
        <v>1</v>
      </c>
      <c r="S179" t="s">
        <v>314</v>
      </c>
      <c r="T179">
        <v>0</v>
      </c>
    </row>
    <row r="180" spans="1:20" ht="60">
      <c r="A180" t="s">
        <v>311</v>
      </c>
      <c r="B180">
        <v>5</v>
      </c>
      <c r="C180" t="s">
        <v>312</v>
      </c>
      <c r="D180">
        <v>10</v>
      </c>
      <c r="E180">
        <f>E178+20</f>
        <v>250</v>
      </c>
      <c r="F180">
        <f>F178</f>
        <v>200</v>
      </c>
      <c r="G180">
        <f>E180+1</f>
        <v>251</v>
      </c>
      <c r="H180" t="s">
        <v>268</v>
      </c>
      <c r="I180">
        <v>10</v>
      </c>
      <c r="J180">
        <v>0</v>
      </c>
      <c r="K180">
        <v>0</v>
      </c>
      <c r="L180">
        <v>1</v>
      </c>
      <c r="N180" t="s">
        <v>318</v>
      </c>
      <c r="O180" t="s">
        <v>266</v>
      </c>
      <c r="P180" s="17" t="s">
        <v>316</v>
      </c>
      <c r="Q180">
        <v>2</v>
      </c>
      <c r="R180" t="b">
        <v>1</v>
      </c>
      <c r="S180" t="s">
        <v>314</v>
      </c>
      <c r="T180">
        <v>0</v>
      </c>
    </row>
    <row r="181" spans="1:20">
      <c r="A181" t="s">
        <v>27</v>
      </c>
      <c r="B181">
        <v>5</v>
      </c>
      <c r="C181" t="s">
        <v>25</v>
      </c>
      <c r="D181">
        <v>10</v>
      </c>
      <c r="E181">
        <v>262</v>
      </c>
      <c r="F181">
        <f>D181+40</f>
        <v>50</v>
      </c>
      <c r="G181">
        <v>276</v>
      </c>
      <c r="I181">
        <v>0</v>
      </c>
      <c r="J181">
        <v>0</v>
      </c>
      <c r="K181">
        <v>0</v>
      </c>
      <c r="L181">
        <v>0</v>
      </c>
      <c r="N181" t="s">
        <v>21</v>
      </c>
      <c r="O181" t="s">
        <v>26</v>
      </c>
      <c r="Q181">
        <v>2</v>
      </c>
      <c r="R181" t="b">
        <v>0</v>
      </c>
      <c r="S181" t="s">
        <v>315</v>
      </c>
      <c r="T181">
        <v>0</v>
      </c>
    </row>
    <row r="182" spans="1:20">
      <c r="A182" t="s">
        <v>28</v>
      </c>
      <c r="B182">
        <v>5</v>
      </c>
      <c r="C182" t="s">
        <v>25</v>
      </c>
      <c r="D182">
        <f>F181+4</f>
        <v>54</v>
      </c>
      <c r="E182">
        <v>262</v>
      </c>
      <c r="F182">
        <f t="shared" ref="F182:F187" si="6">D182+15</f>
        <v>69</v>
      </c>
      <c r="G182">
        <v>276</v>
      </c>
      <c r="I182">
        <v>0</v>
      </c>
      <c r="J182">
        <v>0</v>
      </c>
      <c r="K182">
        <v>0</v>
      </c>
      <c r="L182">
        <v>0</v>
      </c>
      <c r="N182" t="s">
        <v>21</v>
      </c>
      <c r="O182" t="s">
        <v>26</v>
      </c>
      <c r="Q182">
        <v>2</v>
      </c>
      <c r="R182" t="b">
        <v>0</v>
      </c>
      <c r="S182" t="s">
        <v>315</v>
      </c>
      <c r="T182">
        <v>0</v>
      </c>
    </row>
    <row r="183" spans="1:20">
      <c r="A183" t="s">
        <v>29</v>
      </c>
      <c r="B183">
        <v>5</v>
      </c>
      <c r="C183" t="s">
        <v>25</v>
      </c>
      <c r="D183">
        <v>131</v>
      </c>
      <c r="E183">
        <v>262</v>
      </c>
      <c r="F183">
        <f t="shared" si="6"/>
        <v>146</v>
      </c>
      <c r="G183">
        <v>276</v>
      </c>
      <c r="I183">
        <v>0</v>
      </c>
      <c r="J183">
        <v>0</v>
      </c>
      <c r="K183">
        <v>0</v>
      </c>
      <c r="L183">
        <v>0</v>
      </c>
      <c r="N183" t="s">
        <v>21</v>
      </c>
      <c r="O183" t="s">
        <v>26</v>
      </c>
      <c r="Q183">
        <v>2</v>
      </c>
      <c r="R183" t="b">
        <v>0</v>
      </c>
      <c r="S183" t="s">
        <v>315</v>
      </c>
      <c r="T183">
        <v>0</v>
      </c>
    </row>
    <row r="184" spans="1:20">
      <c r="A184" t="s">
        <v>30</v>
      </c>
      <c r="B184">
        <v>5</v>
      </c>
      <c r="C184" t="s">
        <v>25</v>
      </c>
      <c r="D184">
        <v>150</v>
      </c>
      <c r="E184">
        <v>262</v>
      </c>
      <c r="F184">
        <f t="shared" si="6"/>
        <v>165</v>
      </c>
      <c r="G184">
        <v>276</v>
      </c>
      <c r="I184">
        <v>0</v>
      </c>
      <c r="J184">
        <v>0</v>
      </c>
      <c r="K184">
        <v>0</v>
      </c>
      <c r="L184">
        <v>0</v>
      </c>
      <c r="N184" t="s">
        <v>21</v>
      </c>
      <c r="O184" t="s">
        <v>26</v>
      </c>
      <c r="Q184">
        <v>2</v>
      </c>
      <c r="R184" t="b">
        <v>0</v>
      </c>
      <c r="S184" t="s">
        <v>315</v>
      </c>
      <c r="T184">
        <v>0</v>
      </c>
    </row>
    <row r="185" spans="1:20">
      <c r="A185" t="s">
        <v>31</v>
      </c>
      <c r="B185">
        <v>5</v>
      </c>
      <c r="C185" t="s">
        <v>25</v>
      </c>
      <c r="D185">
        <v>169</v>
      </c>
      <c r="E185">
        <v>262</v>
      </c>
      <c r="F185">
        <f t="shared" si="6"/>
        <v>184</v>
      </c>
      <c r="G185">
        <v>276</v>
      </c>
      <c r="I185">
        <v>0</v>
      </c>
      <c r="J185">
        <v>0</v>
      </c>
      <c r="K185">
        <v>0</v>
      </c>
      <c r="L185">
        <v>0</v>
      </c>
      <c r="N185" t="s">
        <v>21</v>
      </c>
      <c r="O185" t="s">
        <v>26</v>
      </c>
      <c r="Q185">
        <v>2</v>
      </c>
      <c r="R185" t="b">
        <v>0</v>
      </c>
      <c r="S185" t="s">
        <v>315</v>
      </c>
      <c r="T185">
        <v>0</v>
      </c>
    </row>
    <row r="186" spans="1:20">
      <c r="A186" t="s">
        <v>32</v>
      </c>
      <c r="B186">
        <v>5</v>
      </c>
      <c r="C186" t="s">
        <v>25</v>
      </c>
      <c r="D186">
        <v>188</v>
      </c>
      <c r="E186">
        <v>262</v>
      </c>
      <c r="F186">
        <f t="shared" si="6"/>
        <v>203</v>
      </c>
      <c r="G186">
        <v>276</v>
      </c>
      <c r="I186">
        <v>0</v>
      </c>
      <c r="J186">
        <v>0</v>
      </c>
      <c r="K186">
        <v>0</v>
      </c>
      <c r="L186">
        <v>0</v>
      </c>
      <c r="N186" t="s">
        <v>21</v>
      </c>
      <c r="O186" t="s">
        <v>26</v>
      </c>
      <c r="Q186">
        <v>2</v>
      </c>
      <c r="R186" t="b">
        <v>0</v>
      </c>
      <c r="S186" t="s">
        <v>315</v>
      </c>
      <c r="T186">
        <v>0</v>
      </c>
    </row>
    <row r="187" spans="1:20">
      <c r="A187" t="s">
        <v>33</v>
      </c>
      <c r="B187">
        <v>5</v>
      </c>
      <c r="C187" t="s">
        <v>25</v>
      </c>
      <c r="D187">
        <v>69</v>
      </c>
      <c r="E187">
        <v>280</v>
      </c>
      <c r="F187">
        <f t="shared" si="6"/>
        <v>84</v>
      </c>
      <c r="G187">
        <v>295</v>
      </c>
      <c r="I187">
        <v>0</v>
      </c>
      <c r="J187">
        <v>0</v>
      </c>
      <c r="K187">
        <v>0</v>
      </c>
      <c r="L187">
        <v>0</v>
      </c>
      <c r="N187" t="s">
        <v>21</v>
      </c>
      <c r="O187" t="s">
        <v>26</v>
      </c>
      <c r="Q187">
        <v>2</v>
      </c>
      <c r="R187" t="b">
        <v>0</v>
      </c>
      <c r="S187" t="s">
        <v>315</v>
      </c>
      <c r="T187">
        <v>0</v>
      </c>
    </row>
    <row r="188" spans="1:20">
      <c r="A188" t="s">
        <v>34</v>
      </c>
      <c r="B188">
        <v>5</v>
      </c>
      <c r="C188" t="s">
        <v>25</v>
      </c>
      <c r="D188">
        <v>86</v>
      </c>
      <c r="E188">
        <v>280</v>
      </c>
      <c r="F188">
        <f>D188+40</f>
        <v>126</v>
      </c>
      <c r="G188">
        <v>295</v>
      </c>
      <c r="I188">
        <v>0</v>
      </c>
      <c r="J188">
        <v>0</v>
      </c>
      <c r="K188">
        <v>0</v>
      </c>
      <c r="L188">
        <v>0</v>
      </c>
      <c r="N188" t="s">
        <v>21</v>
      </c>
      <c r="O188" t="s">
        <v>26</v>
      </c>
      <c r="Q188">
        <v>2</v>
      </c>
      <c r="R188" t="b">
        <v>0</v>
      </c>
      <c r="S188" t="s">
        <v>315</v>
      </c>
      <c r="T188">
        <v>0</v>
      </c>
    </row>
    <row r="189" spans="1:20">
      <c r="A189" t="s">
        <v>35</v>
      </c>
      <c r="B189">
        <v>5</v>
      </c>
      <c r="C189" t="s">
        <v>25</v>
      </c>
      <c r="D189">
        <v>129</v>
      </c>
      <c r="E189">
        <v>280</v>
      </c>
      <c r="F189">
        <f>D189+15</f>
        <v>144</v>
      </c>
      <c r="G189">
        <v>295</v>
      </c>
      <c r="I189">
        <v>0</v>
      </c>
      <c r="J189">
        <v>0</v>
      </c>
      <c r="K189">
        <v>0</v>
      </c>
      <c r="L189">
        <v>0</v>
      </c>
      <c r="N189" t="s">
        <v>21</v>
      </c>
      <c r="O189" t="s">
        <v>26</v>
      </c>
      <c r="Q189">
        <v>2</v>
      </c>
      <c r="R189" t="b">
        <v>0</v>
      </c>
      <c r="S189" t="s">
        <v>315</v>
      </c>
      <c r="T189">
        <v>0</v>
      </c>
    </row>
    <row r="190" spans="1:20">
      <c r="A190" t="s">
        <v>36</v>
      </c>
      <c r="B190">
        <v>5</v>
      </c>
      <c r="C190" t="s">
        <v>25</v>
      </c>
      <c r="D190">
        <v>146</v>
      </c>
      <c r="E190">
        <v>280</v>
      </c>
      <c r="F190">
        <f>D190+40</f>
        <v>186</v>
      </c>
      <c r="G190">
        <v>295</v>
      </c>
      <c r="I190">
        <v>0</v>
      </c>
      <c r="J190">
        <v>0</v>
      </c>
      <c r="K190">
        <v>0</v>
      </c>
      <c r="L190">
        <v>0</v>
      </c>
      <c r="N190" t="s">
        <v>21</v>
      </c>
      <c r="O190" t="s">
        <v>26</v>
      </c>
      <c r="Q190">
        <v>2</v>
      </c>
      <c r="R190" t="b">
        <v>0</v>
      </c>
      <c r="S190" t="s">
        <v>315</v>
      </c>
      <c r="T190">
        <v>0</v>
      </c>
    </row>
    <row r="191" spans="1:20">
      <c r="A191" t="s">
        <v>37</v>
      </c>
      <c r="B191">
        <v>5</v>
      </c>
      <c r="C191" t="s">
        <v>25</v>
      </c>
      <c r="D191">
        <v>189</v>
      </c>
      <c r="E191">
        <v>280</v>
      </c>
      <c r="F191">
        <f>D191+15</f>
        <v>204</v>
      </c>
      <c r="G191">
        <v>295</v>
      </c>
      <c r="I191">
        <v>0</v>
      </c>
      <c r="J191">
        <v>0</v>
      </c>
      <c r="K191">
        <v>0</v>
      </c>
      <c r="L191">
        <v>0</v>
      </c>
      <c r="N191" t="s">
        <v>21</v>
      </c>
      <c r="O191" t="s">
        <v>26</v>
      </c>
      <c r="Q191">
        <v>2</v>
      </c>
      <c r="R191" t="b">
        <v>0</v>
      </c>
      <c r="S191" t="s">
        <v>315</v>
      </c>
      <c r="T191">
        <v>0</v>
      </c>
    </row>
  </sheetData>
  <autoFilter ref="A1:T178" xr:uid="{00000000-0001-0000-0000-000000000000}"/>
  <conditionalFormatting sqref="A121:A122">
    <cfRule type="duplicateValues" dxfId="5" priority="1"/>
  </conditionalFormatting>
  <pageMargins left="0.7" right="0.7" top="0.75" bottom="0.75" header="0.3" footer="0.3"/>
  <pageSetup paperSize="9" orientation="portrait" horizontalDpi="0"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D157"/>
  <sheetViews>
    <sheetView tabSelected="1" zoomScale="85" zoomScaleNormal="85" workbookViewId="0">
      <pane xSplit="3" ySplit="1" topLeftCell="D63" activePane="bottomRight" state="frozen"/>
      <selection pane="topRight" activeCell="D1" sqref="D1"/>
      <selection pane="bottomLeft" activeCell="A2" sqref="A2"/>
      <selection pane="bottomRight" activeCell="C71" sqref="C71"/>
    </sheetView>
  </sheetViews>
  <sheetFormatPr defaultRowHeight="15"/>
  <cols>
    <col min="1" max="1" width="9.7109375" style="30" customWidth="1"/>
    <col min="2" max="2" width="31.5703125" style="30" customWidth="1"/>
    <col min="3" max="3" width="55" style="3" customWidth="1"/>
    <col min="4" max="5" width="43.140625" style="3" customWidth="1"/>
    <col min="6" max="16" width="55" style="3" customWidth="1"/>
    <col min="17" max="17" width="67" style="3" customWidth="1"/>
    <col min="18" max="23" width="55" style="3" customWidth="1"/>
    <col min="24" max="24" width="55" style="35" customWidth="1"/>
    <col min="25" max="26" width="55" style="3" customWidth="1"/>
    <col min="27" max="28" width="43.140625" style="3" customWidth="1"/>
    <col min="29" max="16384" width="9.140625" style="3"/>
  </cols>
  <sheetData>
    <row r="1" spans="1:30" s="29" customFormat="1" ht="16.5">
      <c r="A1" s="28" t="s">
        <v>191</v>
      </c>
      <c r="B1" s="28" t="s">
        <v>0</v>
      </c>
      <c r="C1" s="18" t="s">
        <v>181</v>
      </c>
      <c r="D1" s="19" t="s">
        <v>768</v>
      </c>
      <c r="E1" s="19" t="s">
        <v>769</v>
      </c>
      <c r="F1" s="19" t="s">
        <v>558</v>
      </c>
      <c r="G1" s="19" t="s">
        <v>638</v>
      </c>
      <c r="H1" s="18" t="s">
        <v>298</v>
      </c>
      <c r="I1" s="18" t="s">
        <v>1127</v>
      </c>
      <c r="J1" s="18" t="s">
        <v>297</v>
      </c>
      <c r="K1" s="19" t="s">
        <v>639</v>
      </c>
      <c r="L1" s="19" t="s">
        <v>296</v>
      </c>
      <c r="M1" s="19" t="s">
        <v>1124</v>
      </c>
      <c r="N1" s="19" t="s">
        <v>293</v>
      </c>
      <c r="O1" s="19" t="s">
        <v>829</v>
      </c>
      <c r="P1" s="19" t="s">
        <v>1410</v>
      </c>
      <c r="Q1" s="19" t="s">
        <v>1409</v>
      </c>
      <c r="R1" s="19" t="s">
        <v>634</v>
      </c>
      <c r="S1" s="19" t="s">
        <v>194</v>
      </c>
      <c r="T1" s="19" t="s">
        <v>635</v>
      </c>
      <c r="U1" s="19" t="s">
        <v>195</v>
      </c>
      <c r="V1" s="19" t="s">
        <v>636</v>
      </c>
      <c r="W1" s="19" t="s">
        <v>289</v>
      </c>
      <c r="X1" s="33" t="s">
        <v>712</v>
      </c>
      <c r="Y1" s="19" t="s">
        <v>215</v>
      </c>
      <c r="Z1" s="19" t="s">
        <v>637</v>
      </c>
      <c r="AA1" s="19" t="s">
        <v>288</v>
      </c>
      <c r="AB1" s="19" t="s">
        <v>654</v>
      </c>
      <c r="AC1" s="19"/>
      <c r="AD1" s="19"/>
    </row>
    <row r="2" spans="1:30" s="31" customFormat="1">
      <c r="A2" s="30" t="s">
        <v>192</v>
      </c>
      <c r="B2" s="30" t="s">
        <v>632</v>
      </c>
      <c r="C2" s="27" t="s">
        <v>181</v>
      </c>
      <c r="D2" s="20"/>
      <c r="E2" s="20" t="s">
        <v>770</v>
      </c>
      <c r="F2" s="20" t="s">
        <v>649</v>
      </c>
      <c r="G2" s="20" t="s">
        <v>648</v>
      </c>
      <c r="H2" s="27" t="s">
        <v>1129</v>
      </c>
      <c r="I2" s="27" t="s">
        <v>1128</v>
      </c>
      <c r="J2" s="20" t="s">
        <v>633</v>
      </c>
      <c r="K2" s="20" t="s">
        <v>641</v>
      </c>
      <c r="L2" s="20" t="s">
        <v>1126</v>
      </c>
      <c r="M2" s="20" t="s">
        <v>1125</v>
      </c>
      <c r="N2" s="20"/>
      <c r="O2" s="20" t="s">
        <v>982</v>
      </c>
      <c r="P2" s="20" t="s">
        <v>831</v>
      </c>
      <c r="Q2" s="22" t="s">
        <v>831</v>
      </c>
      <c r="R2" s="20" t="s">
        <v>640</v>
      </c>
      <c r="S2" s="20" t="s">
        <v>642</v>
      </c>
      <c r="T2" s="20" t="s">
        <v>643</v>
      </c>
      <c r="U2" s="20" t="s">
        <v>644</v>
      </c>
      <c r="V2" s="20" t="s">
        <v>645</v>
      </c>
      <c r="W2" s="20"/>
      <c r="X2" s="34" t="s">
        <v>873</v>
      </c>
      <c r="Y2" s="20" t="s">
        <v>647</v>
      </c>
      <c r="Z2" s="20" t="s">
        <v>646</v>
      </c>
      <c r="AA2" s="20"/>
      <c r="AB2" s="20" t="s">
        <v>655</v>
      </c>
      <c r="AC2" s="20"/>
      <c r="AD2" s="20"/>
    </row>
    <row r="3" spans="1:30" ht="15" customHeight="1">
      <c r="A3" s="30" t="s">
        <v>192</v>
      </c>
      <c r="B3" s="30" t="s">
        <v>630</v>
      </c>
      <c r="C3" s="23" t="s">
        <v>886</v>
      </c>
      <c r="D3" s="22"/>
      <c r="E3" s="22" t="s">
        <v>1070</v>
      </c>
      <c r="F3" s="22"/>
      <c r="G3" s="22" t="s">
        <v>1038</v>
      </c>
      <c r="H3" s="23"/>
      <c r="I3" s="23" t="s">
        <v>1130</v>
      </c>
      <c r="J3" s="22"/>
      <c r="K3" s="37" t="s">
        <v>892</v>
      </c>
      <c r="L3" s="37"/>
      <c r="M3" s="37" t="s">
        <v>1206</v>
      </c>
      <c r="N3" s="22"/>
      <c r="O3" s="37" t="s">
        <v>910</v>
      </c>
      <c r="P3" s="22" t="s">
        <v>983</v>
      </c>
      <c r="Q3" s="22" t="s">
        <v>983</v>
      </c>
      <c r="R3" s="22" t="s">
        <v>983</v>
      </c>
      <c r="S3" s="22"/>
      <c r="T3" s="37" t="s">
        <v>992</v>
      </c>
      <c r="U3" s="22"/>
      <c r="V3" s="37" t="s">
        <v>992</v>
      </c>
      <c r="W3" s="22"/>
      <c r="X3" s="39" t="s">
        <v>1048</v>
      </c>
      <c r="Y3" s="22"/>
      <c r="Z3" s="22" t="s">
        <v>1018</v>
      </c>
      <c r="AA3" s="22"/>
      <c r="AB3" s="22" t="s">
        <v>1057</v>
      </c>
      <c r="AC3" s="22"/>
      <c r="AD3" s="22"/>
    </row>
    <row r="4" spans="1:30" ht="15" customHeight="1">
      <c r="A4" s="30" t="s">
        <v>192</v>
      </c>
      <c r="B4" s="30" t="s">
        <v>631</v>
      </c>
      <c r="C4" s="23" t="s">
        <v>883</v>
      </c>
      <c r="D4" s="22"/>
      <c r="E4" s="22" t="s">
        <v>1071</v>
      </c>
      <c r="F4" s="22"/>
      <c r="G4" s="22" t="s">
        <v>1039</v>
      </c>
      <c r="H4" s="23"/>
      <c r="I4" s="23" t="s">
        <v>1131</v>
      </c>
      <c r="J4" s="22"/>
      <c r="K4" s="37" t="s">
        <v>893</v>
      </c>
      <c r="L4" s="37"/>
      <c r="M4" s="37" t="s">
        <v>1207</v>
      </c>
      <c r="N4" s="22"/>
      <c r="O4" s="37" t="s">
        <v>911</v>
      </c>
      <c r="P4" s="22" t="s">
        <v>984</v>
      </c>
      <c r="Q4" s="22" t="s">
        <v>984</v>
      </c>
      <c r="R4" s="22" t="s">
        <v>984</v>
      </c>
      <c r="S4" s="22"/>
      <c r="T4" s="37" t="s">
        <v>993</v>
      </c>
      <c r="U4" s="22"/>
      <c r="V4" s="37" t="s">
        <v>1003</v>
      </c>
      <c r="W4" s="22"/>
      <c r="X4" s="39" t="s">
        <v>1049</v>
      </c>
      <c r="Y4" s="22"/>
      <c r="Z4" s="22" t="s">
        <v>1019</v>
      </c>
      <c r="AA4" s="22"/>
      <c r="AB4" s="22" t="s">
        <v>1058</v>
      </c>
      <c r="AC4" s="22"/>
      <c r="AD4" s="22"/>
    </row>
    <row r="5" spans="1:30" ht="30">
      <c r="A5" s="30" t="s">
        <v>192</v>
      </c>
      <c r="B5" s="30" t="s">
        <v>23</v>
      </c>
      <c r="C5" s="23" t="s">
        <v>225</v>
      </c>
      <c r="D5" s="22"/>
      <c r="E5" s="22" t="s">
        <v>771</v>
      </c>
      <c r="F5" s="22"/>
      <c r="G5" s="22" t="s">
        <v>574</v>
      </c>
      <c r="H5" s="23"/>
      <c r="I5" s="23" t="s">
        <v>1132</v>
      </c>
      <c r="J5" s="22"/>
      <c r="K5" s="37" t="s">
        <v>336</v>
      </c>
      <c r="L5" s="37"/>
      <c r="M5" s="37" t="s">
        <v>1208</v>
      </c>
      <c r="N5" s="22"/>
      <c r="O5" s="37" t="s">
        <v>912</v>
      </c>
      <c r="P5" s="22" t="s">
        <v>832</v>
      </c>
      <c r="Q5" s="22" t="s">
        <v>832</v>
      </c>
      <c r="R5" s="22" t="s">
        <v>390</v>
      </c>
      <c r="S5" s="22"/>
      <c r="T5" s="37" t="s">
        <v>440</v>
      </c>
      <c r="U5" s="22"/>
      <c r="V5" s="37" t="s">
        <v>482</v>
      </c>
      <c r="W5" s="22"/>
      <c r="X5" s="39" t="s">
        <v>713</v>
      </c>
      <c r="Y5" s="22"/>
      <c r="Z5" s="22" t="s">
        <v>522</v>
      </c>
      <c r="AA5" s="22"/>
      <c r="AB5" s="22" t="s">
        <v>656</v>
      </c>
      <c r="AC5" s="22"/>
      <c r="AD5" s="22"/>
    </row>
    <row r="6" spans="1:30" ht="15" customHeight="1">
      <c r="A6" s="30" t="s">
        <v>192</v>
      </c>
      <c r="B6" s="32" t="s">
        <v>244</v>
      </c>
      <c r="C6" s="23" t="s">
        <v>244</v>
      </c>
      <c r="D6" s="22"/>
      <c r="E6" s="22"/>
      <c r="F6" s="22"/>
      <c r="G6" s="22"/>
      <c r="H6" s="23"/>
      <c r="I6" s="23"/>
      <c r="J6" s="22"/>
      <c r="K6" s="37"/>
      <c r="L6" s="37"/>
      <c r="M6" s="37"/>
      <c r="N6" s="22"/>
      <c r="O6" s="37"/>
      <c r="P6" s="22"/>
      <c r="Q6" s="22"/>
      <c r="R6" s="22"/>
      <c r="S6" s="22"/>
      <c r="T6" s="37"/>
      <c r="U6" s="22"/>
      <c r="V6" s="37"/>
      <c r="W6" s="22"/>
      <c r="X6" s="39"/>
      <c r="Y6" s="22"/>
      <c r="Z6" s="22"/>
      <c r="AA6" s="22"/>
      <c r="AB6" s="22"/>
      <c r="AC6" s="22"/>
      <c r="AD6" s="22"/>
    </row>
    <row r="7" spans="1:30" ht="15" customHeight="1">
      <c r="A7" s="30" t="s">
        <v>192</v>
      </c>
      <c r="B7" s="30" t="s">
        <v>238</v>
      </c>
      <c r="C7" s="23" t="s">
        <v>238</v>
      </c>
      <c r="D7" s="22"/>
      <c r="E7" s="22"/>
      <c r="F7" s="22"/>
      <c r="G7" s="22"/>
      <c r="H7" s="23"/>
      <c r="I7" s="23"/>
      <c r="J7" s="22"/>
      <c r="K7" s="37"/>
      <c r="L7" s="37"/>
      <c r="M7" s="37"/>
      <c r="N7" s="22"/>
      <c r="O7" s="37"/>
      <c r="P7" s="22" t="s">
        <v>629</v>
      </c>
      <c r="Q7" s="22"/>
      <c r="R7" s="22" t="s">
        <v>629</v>
      </c>
      <c r="S7" s="22"/>
      <c r="T7" s="37"/>
      <c r="U7" s="22"/>
      <c r="V7" s="37"/>
      <c r="W7" s="22"/>
      <c r="X7" s="39"/>
      <c r="Y7" s="22"/>
      <c r="Z7" s="22"/>
      <c r="AA7" s="22"/>
      <c r="AB7" s="22"/>
      <c r="AC7" s="22"/>
      <c r="AD7" s="22"/>
    </row>
    <row r="8" spans="1:30" ht="15" customHeight="1">
      <c r="A8" s="30" t="s">
        <v>192</v>
      </c>
      <c r="B8" s="30" t="s">
        <v>245</v>
      </c>
      <c r="C8" s="23" t="s">
        <v>245</v>
      </c>
      <c r="D8" s="22"/>
      <c r="E8" s="22"/>
      <c r="F8" s="22"/>
      <c r="G8" s="22"/>
      <c r="H8" s="23"/>
      <c r="I8" s="23"/>
      <c r="J8" s="22"/>
      <c r="K8" s="37"/>
      <c r="L8" s="37"/>
      <c r="M8" s="37"/>
      <c r="N8" s="22"/>
      <c r="O8" s="37"/>
      <c r="P8" s="22"/>
      <c r="Q8" s="22"/>
      <c r="R8" s="22"/>
      <c r="S8" s="22"/>
      <c r="T8" s="37"/>
      <c r="U8" s="22"/>
      <c r="V8" s="37"/>
      <c r="W8" s="22"/>
      <c r="X8" s="39"/>
      <c r="Y8" s="22"/>
      <c r="Z8" s="22"/>
      <c r="AA8" s="22"/>
      <c r="AB8" s="22"/>
      <c r="AC8" s="22"/>
      <c r="AD8" s="22"/>
    </row>
    <row r="9" spans="1:30" ht="15" customHeight="1">
      <c r="A9" s="30" t="s">
        <v>192</v>
      </c>
      <c r="B9" s="30" t="s">
        <v>246</v>
      </c>
      <c r="C9" s="23" t="s">
        <v>246</v>
      </c>
      <c r="D9" s="22"/>
      <c r="E9" s="22"/>
      <c r="F9" s="22"/>
      <c r="G9" s="22"/>
      <c r="H9" s="23"/>
      <c r="I9" s="23"/>
      <c r="J9" s="22"/>
      <c r="K9" s="37"/>
      <c r="L9" s="37"/>
      <c r="M9" s="37"/>
      <c r="N9" s="22"/>
      <c r="O9" s="37"/>
      <c r="P9" s="22"/>
      <c r="Q9" s="22"/>
      <c r="R9" s="22"/>
      <c r="S9" s="22"/>
      <c r="T9" s="37"/>
      <c r="U9" s="22"/>
      <c r="V9" s="37"/>
      <c r="W9" s="22"/>
      <c r="X9" s="39"/>
      <c r="Y9" s="22"/>
      <c r="Z9" s="22"/>
      <c r="AA9" s="22"/>
      <c r="AB9" s="22"/>
      <c r="AC9" s="22"/>
      <c r="AD9" s="22"/>
    </row>
    <row r="10" spans="1:30" ht="15" customHeight="1">
      <c r="A10" s="30" t="s">
        <v>192</v>
      </c>
      <c r="B10" s="30" t="s">
        <v>247</v>
      </c>
      <c r="C10" s="23" t="s">
        <v>247</v>
      </c>
      <c r="D10" s="22"/>
      <c r="E10" s="22"/>
      <c r="F10" s="22"/>
      <c r="G10" s="22"/>
      <c r="H10" s="23"/>
      <c r="I10" s="23"/>
      <c r="J10" s="22"/>
      <c r="K10" s="37"/>
      <c r="L10" s="37"/>
      <c r="M10" s="37"/>
      <c r="N10" s="22"/>
      <c r="O10" s="37"/>
      <c r="P10" s="22"/>
      <c r="Q10" s="22"/>
      <c r="R10" s="22"/>
      <c r="S10" s="22"/>
      <c r="T10" s="37"/>
      <c r="U10" s="22"/>
      <c r="V10" s="37"/>
      <c r="W10" s="22"/>
      <c r="X10" s="39"/>
      <c r="Y10" s="22"/>
      <c r="Z10" s="22"/>
      <c r="AA10" s="22"/>
      <c r="AB10" s="22"/>
      <c r="AC10" s="22"/>
      <c r="AD10" s="22"/>
    </row>
    <row r="11" spans="1:30" ht="15" customHeight="1">
      <c r="A11" s="30" t="s">
        <v>192</v>
      </c>
      <c r="B11" s="30" t="s">
        <v>248</v>
      </c>
      <c r="C11" s="23" t="s">
        <v>650</v>
      </c>
      <c r="D11" s="22"/>
      <c r="E11" s="22"/>
      <c r="F11" s="22"/>
      <c r="G11" s="22"/>
      <c r="H11" s="23"/>
      <c r="I11" s="23"/>
      <c r="J11" s="22"/>
      <c r="K11" s="37"/>
      <c r="L11" s="37"/>
      <c r="M11" s="37"/>
      <c r="N11" s="22"/>
      <c r="O11" s="37"/>
      <c r="P11" s="22"/>
      <c r="Q11" s="22"/>
      <c r="R11" s="22"/>
      <c r="S11" s="22"/>
      <c r="T11" s="37" t="s">
        <v>650</v>
      </c>
      <c r="U11" s="22"/>
      <c r="V11" s="37"/>
      <c r="W11" s="22"/>
      <c r="X11" s="39"/>
      <c r="Y11" s="22"/>
      <c r="Z11" s="22"/>
      <c r="AA11" s="22"/>
      <c r="AB11" s="22"/>
      <c r="AC11" s="22"/>
      <c r="AD11" s="22"/>
    </row>
    <row r="12" spans="1:30" ht="15" customHeight="1">
      <c r="A12" s="30" t="s">
        <v>192</v>
      </c>
      <c r="B12" s="30" t="s">
        <v>249</v>
      </c>
      <c r="C12" s="23" t="s">
        <v>249</v>
      </c>
      <c r="D12" s="22"/>
      <c r="E12" s="22"/>
      <c r="F12" s="22"/>
      <c r="G12" s="22" t="s">
        <v>653</v>
      </c>
      <c r="H12" s="23"/>
      <c r="I12" s="23"/>
      <c r="J12" s="22"/>
      <c r="K12" s="37"/>
      <c r="L12" s="37"/>
      <c r="M12" s="37"/>
      <c r="N12" s="22"/>
      <c r="O12" s="37"/>
      <c r="P12" s="22"/>
      <c r="Q12" s="22"/>
      <c r="R12" s="22"/>
      <c r="S12" s="22"/>
      <c r="T12" s="37"/>
      <c r="U12" s="22"/>
      <c r="V12" s="37"/>
      <c r="W12" s="22"/>
      <c r="X12" s="39"/>
      <c r="Y12" s="22"/>
      <c r="Z12" s="22"/>
      <c r="AA12" s="22"/>
      <c r="AB12" s="22"/>
      <c r="AC12" s="22"/>
      <c r="AD12" s="22"/>
    </row>
    <row r="13" spans="1:30" ht="15" customHeight="1">
      <c r="A13" s="30" t="s">
        <v>192</v>
      </c>
      <c r="B13" s="30" t="s">
        <v>250</v>
      </c>
      <c r="C13" s="23" t="s">
        <v>250</v>
      </c>
      <c r="D13" s="22"/>
      <c r="E13" s="22"/>
      <c r="F13" s="22"/>
      <c r="G13" s="22"/>
      <c r="H13" s="23"/>
      <c r="I13" s="23"/>
      <c r="J13" s="22"/>
      <c r="K13" s="37"/>
      <c r="L13" s="37"/>
      <c r="M13" s="37"/>
      <c r="N13" s="22"/>
      <c r="O13" s="37"/>
      <c r="P13" s="22"/>
      <c r="Q13" s="22"/>
      <c r="R13" s="22"/>
      <c r="S13" s="22"/>
      <c r="T13" s="37"/>
      <c r="U13" s="22"/>
      <c r="V13" s="37"/>
      <c r="W13" s="22"/>
      <c r="X13" s="39" t="s">
        <v>714</v>
      </c>
      <c r="Y13" s="22"/>
      <c r="Z13" s="22"/>
      <c r="AA13" s="22"/>
      <c r="AB13" s="22"/>
      <c r="AC13" s="22"/>
      <c r="AD13" s="22"/>
    </row>
    <row r="14" spans="1:30" ht="15" customHeight="1">
      <c r="A14" s="30" t="s">
        <v>192</v>
      </c>
      <c r="B14" s="30" t="s">
        <v>237</v>
      </c>
      <c r="C14" s="23" t="s">
        <v>237</v>
      </c>
      <c r="D14" s="22"/>
      <c r="E14" s="22"/>
      <c r="F14" s="22"/>
      <c r="G14" s="22"/>
      <c r="H14" s="23"/>
      <c r="I14" s="23"/>
      <c r="J14" s="22"/>
      <c r="K14" s="37"/>
      <c r="L14" s="37"/>
      <c r="M14" s="37"/>
      <c r="N14" s="22"/>
      <c r="O14" s="37"/>
      <c r="P14" s="22"/>
      <c r="Q14" s="22"/>
      <c r="R14" s="22"/>
      <c r="S14" s="22"/>
      <c r="T14" s="37"/>
      <c r="U14" s="22"/>
      <c r="V14" s="37"/>
      <c r="W14" s="22"/>
      <c r="X14" s="39"/>
      <c r="Y14" s="22"/>
      <c r="Z14" s="22" t="s">
        <v>652</v>
      </c>
      <c r="AA14" s="22"/>
      <c r="AB14" s="22"/>
      <c r="AC14" s="22"/>
      <c r="AD14" s="22"/>
    </row>
    <row r="15" spans="1:30" ht="15" customHeight="1">
      <c r="A15" s="30" t="s">
        <v>192</v>
      </c>
      <c r="B15" s="30" t="s">
        <v>251</v>
      </c>
      <c r="C15" s="23" t="s">
        <v>251</v>
      </c>
      <c r="D15" s="22"/>
      <c r="E15" s="22"/>
      <c r="F15" s="22"/>
      <c r="G15" s="22"/>
      <c r="H15" s="23"/>
      <c r="I15" s="23"/>
      <c r="J15" s="22"/>
      <c r="K15" s="37"/>
      <c r="L15" s="37"/>
      <c r="M15" s="37"/>
      <c r="N15" s="22"/>
      <c r="O15" s="37"/>
      <c r="P15" s="22"/>
      <c r="Q15" s="22"/>
      <c r="R15" s="22"/>
      <c r="S15" s="22"/>
      <c r="T15" s="37"/>
      <c r="U15" s="22"/>
      <c r="V15" s="37"/>
      <c r="W15" s="22"/>
      <c r="X15" s="39"/>
      <c r="Y15" s="22"/>
      <c r="Z15" s="22"/>
      <c r="AA15" s="22"/>
      <c r="AB15" s="22" t="s">
        <v>657</v>
      </c>
      <c r="AC15" s="22"/>
      <c r="AD15" s="22"/>
    </row>
    <row r="16" spans="1:30" ht="15" customHeight="1">
      <c r="A16" s="30" t="s">
        <v>192</v>
      </c>
      <c r="B16" s="30" t="s">
        <v>252</v>
      </c>
      <c r="C16" s="23" t="s">
        <v>252</v>
      </c>
      <c r="D16" s="22"/>
      <c r="E16" s="22"/>
      <c r="F16" s="22"/>
      <c r="G16" s="22"/>
      <c r="H16" s="23"/>
      <c r="I16" s="23"/>
      <c r="J16" s="22"/>
      <c r="K16" s="37"/>
      <c r="L16" s="37"/>
      <c r="M16" s="37"/>
      <c r="N16" s="22"/>
      <c r="O16" s="37" t="s">
        <v>252</v>
      </c>
      <c r="P16" s="22"/>
      <c r="Q16" s="22"/>
      <c r="R16" s="22"/>
      <c r="S16" s="22"/>
      <c r="T16" s="37"/>
      <c r="U16" s="22"/>
      <c r="V16" s="37"/>
      <c r="W16" s="22"/>
      <c r="X16" s="39"/>
      <c r="Y16" s="22"/>
      <c r="Z16" s="22"/>
      <c r="AA16" s="22"/>
      <c r="AB16" s="22"/>
      <c r="AC16" s="22"/>
      <c r="AD16" s="22"/>
    </row>
    <row r="17" spans="1:30" ht="15" customHeight="1">
      <c r="A17" s="30" t="s">
        <v>192</v>
      </c>
      <c r="B17" s="30" t="s">
        <v>253</v>
      </c>
      <c r="C17" s="23" t="s">
        <v>253</v>
      </c>
      <c r="D17" s="22"/>
      <c r="E17" s="22"/>
      <c r="F17" s="22"/>
      <c r="G17" s="22"/>
      <c r="H17" s="23"/>
      <c r="I17" s="23"/>
      <c r="J17" s="22"/>
      <c r="K17" s="37"/>
      <c r="L17" s="37"/>
      <c r="M17" s="37" t="s">
        <v>894</v>
      </c>
      <c r="N17" s="22"/>
      <c r="O17" s="37"/>
      <c r="P17" s="22"/>
      <c r="Q17" s="22"/>
      <c r="R17" s="22"/>
      <c r="S17" s="22"/>
      <c r="T17" s="37"/>
      <c r="U17" s="22"/>
      <c r="V17" s="37"/>
      <c r="W17" s="22"/>
      <c r="X17" s="39"/>
      <c r="Y17" s="22"/>
      <c r="Z17" s="22"/>
      <c r="AA17" s="22"/>
      <c r="AB17" s="22"/>
      <c r="AC17" s="22"/>
      <c r="AD17" s="22"/>
    </row>
    <row r="18" spans="1:30" ht="15" customHeight="1">
      <c r="A18" s="30" t="s">
        <v>192</v>
      </c>
      <c r="B18" s="30" t="s">
        <v>254</v>
      </c>
      <c r="C18" s="23" t="s">
        <v>254</v>
      </c>
      <c r="D18" s="22"/>
      <c r="E18" s="22"/>
      <c r="F18" s="22"/>
      <c r="G18" s="22"/>
      <c r="H18" s="23"/>
      <c r="I18" s="23"/>
      <c r="J18" s="22"/>
      <c r="K18" s="37"/>
      <c r="L18" s="37"/>
      <c r="M18" s="37"/>
      <c r="N18" s="22"/>
      <c r="O18" s="37" t="s">
        <v>254</v>
      </c>
      <c r="P18" s="22"/>
      <c r="Q18" s="22"/>
      <c r="R18" s="22"/>
      <c r="S18" s="22"/>
      <c r="T18" s="37"/>
      <c r="U18" s="22"/>
      <c r="V18" s="37"/>
      <c r="W18" s="22"/>
      <c r="X18" s="39"/>
      <c r="Y18" s="22"/>
      <c r="Z18" s="22"/>
      <c r="AA18" s="22"/>
      <c r="AB18" s="22"/>
      <c r="AC18" s="22"/>
      <c r="AD18" s="22"/>
    </row>
    <row r="19" spans="1:30" ht="15" customHeight="1">
      <c r="A19" s="30" t="s">
        <v>192</v>
      </c>
      <c r="B19" s="30" t="s">
        <v>255</v>
      </c>
      <c r="C19" s="23" t="s">
        <v>255</v>
      </c>
      <c r="D19" s="22"/>
      <c r="E19" s="22"/>
      <c r="F19" s="22"/>
      <c r="G19" s="22"/>
      <c r="H19" s="23"/>
      <c r="I19" s="23" t="s">
        <v>1133</v>
      </c>
      <c r="J19" s="22"/>
      <c r="K19" s="37"/>
      <c r="L19" s="37"/>
      <c r="M19" s="37"/>
      <c r="N19" s="22"/>
      <c r="O19" s="37"/>
      <c r="P19" s="22"/>
      <c r="Q19" s="22"/>
      <c r="R19" s="22"/>
      <c r="S19" s="22"/>
      <c r="T19" s="37"/>
      <c r="U19" s="22"/>
      <c r="V19" s="37"/>
      <c r="W19" s="22"/>
      <c r="X19" s="39"/>
      <c r="Y19" s="22"/>
      <c r="Z19" s="22"/>
      <c r="AA19" s="22"/>
      <c r="AB19" s="22"/>
      <c r="AC19" s="22"/>
      <c r="AD19" s="22"/>
    </row>
    <row r="20" spans="1:30" ht="15" customHeight="1">
      <c r="A20" s="30" t="s">
        <v>192</v>
      </c>
      <c r="B20" s="30" t="s">
        <v>256</v>
      </c>
      <c r="C20" s="23" t="s">
        <v>256</v>
      </c>
      <c r="D20" s="22"/>
      <c r="E20" s="22"/>
      <c r="F20" s="22"/>
      <c r="G20" s="22"/>
      <c r="H20" s="23"/>
      <c r="I20" s="23"/>
      <c r="J20" s="22"/>
      <c r="K20" s="37"/>
      <c r="L20" s="37"/>
      <c r="M20" s="37"/>
      <c r="N20" s="22"/>
      <c r="O20" s="37" t="s">
        <v>830</v>
      </c>
      <c r="P20" s="22"/>
      <c r="Q20" s="22"/>
      <c r="R20" s="22"/>
      <c r="S20" s="22"/>
      <c r="T20" s="37"/>
      <c r="U20" s="22"/>
      <c r="V20" s="37"/>
      <c r="W20" s="22"/>
      <c r="X20" s="39"/>
      <c r="Y20" s="22"/>
      <c r="Z20" s="22"/>
      <c r="AA20" s="22"/>
      <c r="AB20" s="22"/>
      <c r="AC20" s="22"/>
      <c r="AD20" s="22"/>
    </row>
    <row r="21" spans="1:30" ht="15" customHeight="1">
      <c r="A21" s="30" t="s">
        <v>192</v>
      </c>
      <c r="B21" s="30" t="s">
        <v>257</v>
      </c>
      <c r="C21" s="23" t="s">
        <v>257</v>
      </c>
      <c r="D21" s="22"/>
      <c r="E21" s="22"/>
      <c r="F21" s="22"/>
      <c r="G21" s="22"/>
      <c r="H21" s="23"/>
      <c r="I21" s="23"/>
      <c r="J21" s="22"/>
      <c r="K21" s="37" t="s">
        <v>257</v>
      </c>
      <c r="L21" s="37"/>
      <c r="M21" s="37"/>
      <c r="N21" s="22"/>
      <c r="O21" s="37"/>
      <c r="P21" s="22"/>
      <c r="Q21" s="22"/>
      <c r="R21" s="22"/>
      <c r="S21" s="22"/>
      <c r="T21" s="37"/>
      <c r="U21" s="22"/>
      <c r="V21" s="37"/>
      <c r="W21" s="22"/>
      <c r="X21" s="39"/>
      <c r="Y21" s="22"/>
      <c r="Z21" s="22"/>
      <c r="AA21" s="22"/>
      <c r="AB21" s="22"/>
      <c r="AC21" s="22"/>
      <c r="AD21" s="22"/>
    </row>
    <row r="22" spans="1:30" ht="15" customHeight="1">
      <c r="A22" s="30" t="s">
        <v>192</v>
      </c>
      <c r="B22" s="30" t="s">
        <v>258</v>
      </c>
      <c r="C22" s="23" t="s">
        <v>258</v>
      </c>
      <c r="D22" s="22"/>
      <c r="E22" s="22" t="s">
        <v>258</v>
      </c>
      <c r="F22" s="22"/>
      <c r="G22" s="22"/>
      <c r="H22" s="23"/>
      <c r="I22" s="23"/>
      <c r="J22" s="22"/>
      <c r="K22" s="37"/>
      <c r="L22" s="37"/>
      <c r="M22" s="37"/>
      <c r="N22" s="22"/>
      <c r="O22" s="37"/>
      <c r="P22" s="22"/>
      <c r="Q22" s="22" t="s">
        <v>258</v>
      </c>
      <c r="R22" s="22" t="s">
        <v>258</v>
      </c>
      <c r="S22" s="22"/>
      <c r="T22" s="37"/>
      <c r="U22" s="22"/>
      <c r="V22" s="37"/>
      <c r="W22" s="22"/>
      <c r="X22" s="39"/>
      <c r="Y22" s="22"/>
      <c r="Z22" s="22"/>
      <c r="AA22" s="22"/>
      <c r="AB22" s="22"/>
      <c r="AC22" s="22"/>
      <c r="AD22" s="22"/>
    </row>
    <row r="23" spans="1:30" ht="15" customHeight="1">
      <c r="A23" s="30" t="s">
        <v>192</v>
      </c>
      <c r="B23" s="30" t="s">
        <v>259</v>
      </c>
      <c r="C23" s="23" t="s">
        <v>259</v>
      </c>
      <c r="D23" s="22"/>
      <c r="E23" s="22" t="s">
        <v>772</v>
      </c>
      <c r="F23" s="22"/>
      <c r="G23" s="22"/>
      <c r="H23" s="23"/>
      <c r="I23" s="23"/>
      <c r="J23" s="22"/>
      <c r="K23" s="37"/>
      <c r="L23" s="37"/>
      <c r="M23" s="37"/>
      <c r="N23" s="22"/>
      <c r="O23" s="37"/>
      <c r="P23" s="22"/>
      <c r="Q23" s="22" t="s">
        <v>259</v>
      </c>
      <c r="R23" s="22" t="s">
        <v>259</v>
      </c>
      <c r="S23" s="22"/>
      <c r="T23" s="37"/>
      <c r="U23" s="22"/>
      <c r="V23" s="37"/>
      <c r="W23" s="22"/>
      <c r="X23" s="39"/>
      <c r="Y23" s="22"/>
      <c r="Z23" s="22"/>
      <c r="AA23" s="22"/>
      <c r="AB23" s="22"/>
      <c r="AC23" s="22"/>
      <c r="AD23" s="22"/>
    </row>
    <row r="24" spans="1:30" ht="15" customHeight="1">
      <c r="A24" s="30" t="s">
        <v>192</v>
      </c>
      <c r="B24" s="30" t="s">
        <v>260</v>
      </c>
      <c r="C24" s="23" t="s">
        <v>260</v>
      </c>
      <c r="D24" s="22"/>
      <c r="E24" s="22" t="s">
        <v>260</v>
      </c>
      <c r="F24" s="22"/>
      <c r="G24" s="22"/>
      <c r="H24" s="23"/>
      <c r="I24" s="23"/>
      <c r="J24" s="22"/>
      <c r="K24" s="37"/>
      <c r="L24" s="37"/>
      <c r="M24" s="37"/>
      <c r="N24" s="22"/>
      <c r="O24" s="37"/>
      <c r="P24" s="22"/>
      <c r="Q24" s="22" t="s">
        <v>260</v>
      </c>
      <c r="R24" s="22" t="s">
        <v>260</v>
      </c>
      <c r="S24" s="22"/>
      <c r="T24" s="37"/>
      <c r="U24" s="22"/>
      <c r="V24" s="37"/>
      <c r="W24" s="22"/>
      <c r="X24" s="39"/>
      <c r="Y24" s="22"/>
      <c r="Z24" s="22"/>
      <c r="AA24" s="22"/>
      <c r="AB24" s="22"/>
      <c r="AC24" s="22"/>
      <c r="AD24" s="22"/>
    </row>
    <row r="25" spans="1:30" ht="15" customHeight="1">
      <c r="A25" s="30" t="s">
        <v>192</v>
      </c>
      <c r="B25" s="30" t="s">
        <v>261</v>
      </c>
      <c r="C25" s="23" t="s">
        <v>261</v>
      </c>
      <c r="D25" s="22"/>
      <c r="E25" s="22"/>
      <c r="F25" s="22"/>
      <c r="G25" s="22"/>
      <c r="H25" s="23"/>
      <c r="I25" s="23"/>
      <c r="J25" s="22"/>
      <c r="K25" s="37"/>
      <c r="L25" s="37"/>
      <c r="M25" s="37"/>
      <c r="N25" s="22"/>
      <c r="O25" s="37"/>
      <c r="P25" s="22"/>
      <c r="Q25" s="22"/>
      <c r="R25" s="22"/>
      <c r="S25" s="22"/>
      <c r="T25" s="37"/>
      <c r="U25" s="22"/>
      <c r="V25" s="37"/>
      <c r="W25" s="22"/>
      <c r="X25" s="39"/>
      <c r="Y25" s="22"/>
      <c r="Z25" s="22"/>
      <c r="AA25" s="22"/>
      <c r="AB25" s="22"/>
      <c r="AC25" s="22"/>
      <c r="AD25" s="22"/>
    </row>
    <row r="26" spans="1:30" ht="15" customHeight="1">
      <c r="A26" s="30" t="s">
        <v>192</v>
      </c>
      <c r="B26" s="30" t="s">
        <v>262</v>
      </c>
      <c r="C26" s="23" t="s">
        <v>262</v>
      </c>
      <c r="D26" s="22"/>
      <c r="E26" s="22"/>
      <c r="F26" s="22"/>
      <c r="G26" s="22"/>
      <c r="H26" s="23"/>
      <c r="I26" s="23"/>
      <c r="J26" s="22"/>
      <c r="K26" s="37"/>
      <c r="L26" s="37"/>
      <c r="M26" s="37"/>
      <c r="N26" s="22"/>
      <c r="O26" s="37"/>
      <c r="P26" s="22"/>
      <c r="Q26" s="22"/>
      <c r="R26" s="22"/>
      <c r="S26" s="22"/>
      <c r="T26" s="37"/>
      <c r="U26" s="22"/>
      <c r="V26" s="37" t="s">
        <v>651</v>
      </c>
      <c r="W26" s="22"/>
      <c r="X26" s="39"/>
      <c r="Y26" s="22"/>
      <c r="Z26" s="22"/>
      <c r="AA26" s="22"/>
      <c r="AB26" s="22"/>
      <c r="AC26" s="22"/>
      <c r="AD26" s="22"/>
    </row>
    <row r="27" spans="1:30" ht="15" customHeight="1">
      <c r="A27" s="30" t="s">
        <v>192</v>
      </c>
      <c r="B27" s="32" t="s">
        <v>263</v>
      </c>
      <c r="C27" s="23" t="s">
        <v>263</v>
      </c>
      <c r="D27" s="22"/>
      <c r="E27" s="22"/>
      <c r="F27" s="22"/>
      <c r="G27" s="22"/>
      <c r="H27" s="23"/>
      <c r="I27" s="23"/>
      <c r="J27" s="22"/>
      <c r="K27" s="37"/>
      <c r="L27" s="37"/>
      <c r="M27" s="37"/>
      <c r="N27" s="22"/>
      <c r="O27" s="37"/>
      <c r="P27" s="22"/>
      <c r="Q27" s="22"/>
      <c r="R27" s="22"/>
      <c r="S27" s="22"/>
      <c r="T27" s="37"/>
      <c r="U27" s="22"/>
      <c r="V27" s="37"/>
      <c r="W27" s="22"/>
      <c r="X27" s="39"/>
      <c r="Y27" s="22"/>
      <c r="Z27" s="22"/>
      <c r="AA27" s="22"/>
      <c r="AB27" s="22"/>
      <c r="AC27" s="22"/>
      <c r="AD27" s="22"/>
    </row>
    <row r="28" spans="1:30" ht="15" customHeight="1">
      <c r="A28" s="30" t="s">
        <v>192</v>
      </c>
      <c r="B28" s="30" t="s">
        <v>235</v>
      </c>
      <c r="C28" s="23" t="s">
        <v>235</v>
      </c>
      <c r="D28" s="22"/>
      <c r="E28" s="22"/>
      <c r="F28" s="22"/>
      <c r="G28" s="22"/>
      <c r="H28" s="23"/>
      <c r="I28" s="23"/>
      <c r="J28" s="22"/>
      <c r="K28" s="37"/>
      <c r="L28" s="37"/>
      <c r="M28" s="37"/>
      <c r="N28" s="22"/>
      <c r="O28" s="37"/>
      <c r="P28" s="22"/>
      <c r="Q28" s="22"/>
      <c r="R28" s="22"/>
      <c r="S28" s="22"/>
      <c r="T28" s="37"/>
      <c r="U28" s="22"/>
      <c r="V28" s="37"/>
      <c r="W28" s="22"/>
      <c r="X28" s="39"/>
      <c r="Y28" s="22"/>
      <c r="Z28" s="22"/>
      <c r="AA28" s="22"/>
      <c r="AB28" s="22"/>
      <c r="AC28" s="22"/>
      <c r="AD28" s="22"/>
    </row>
    <row r="29" spans="1:30" ht="15" customHeight="1">
      <c r="A29" s="30" t="s">
        <v>192</v>
      </c>
      <c r="B29" s="30" t="s">
        <v>264</v>
      </c>
      <c r="C29" s="23" t="s">
        <v>264</v>
      </c>
      <c r="D29" s="22"/>
      <c r="E29" s="22"/>
      <c r="F29" s="22"/>
      <c r="G29" s="22"/>
      <c r="H29" s="23"/>
      <c r="I29" s="23"/>
      <c r="J29" s="22"/>
      <c r="K29" s="37"/>
      <c r="L29" s="37"/>
      <c r="M29" s="37"/>
      <c r="N29" s="22"/>
      <c r="O29" s="37"/>
      <c r="P29" s="22"/>
      <c r="Q29" s="22"/>
      <c r="R29" s="22"/>
      <c r="S29" s="22"/>
      <c r="T29" s="37"/>
      <c r="U29" s="22"/>
      <c r="V29" s="37"/>
      <c r="W29" s="22"/>
      <c r="X29" s="39"/>
      <c r="Y29" s="22"/>
      <c r="Z29" s="22"/>
      <c r="AA29" s="22"/>
      <c r="AB29" s="22"/>
      <c r="AC29" s="22"/>
      <c r="AD29" s="22"/>
    </row>
    <row r="30" spans="1:30" ht="15" customHeight="1">
      <c r="A30" s="30" t="s">
        <v>192</v>
      </c>
      <c r="B30" s="30" t="s">
        <v>265</v>
      </c>
      <c r="C30" s="26" t="s">
        <v>265</v>
      </c>
      <c r="D30" s="22"/>
      <c r="E30" s="22"/>
      <c r="F30" s="22"/>
      <c r="G30" s="22"/>
      <c r="H30" s="26"/>
      <c r="I30" s="26"/>
      <c r="J30" s="22"/>
      <c r="K30" s="37"/>
      <c r="L30" s="37"/>
      <c r="M30" s="37"/>
      <c r="N30" s="22"/>
      <c r="O30" s="37"/>
      <c r="P30" s="22"/>
      <c r="Q30" s="22"/>
      <c r="R30" s="22"/>
      <c r="S30" s="22"/>
      <c r="T30" s="37"/>
      <c r="U30" s="22"/>
      <c r="V30" s="37"/>
      <c r="W30" s="22"/>
      <c r="X30" s="39"/>
      <c r="Y30" s="22"/>
      <c r="Z30" s="22"/>
      <c r="AA30" s="22"/>
      <c r="AB30" s="22"/>
      <c r="AC30" s="22"/>
      <c r="AD30" s="22"/>
    </row>
    <row r="31" spans="1:30" ht="15" customHeight="1">
      <c r="A31" s="30" t="s">
        <v>192</v>
      </c>
      <c r="B31" s="32" t="s">
        <v>1375</v>
      </c>
      <c r="C31" s="23" t="s">
        <v>1346</v>
      </c>
      <c r="D31" s="22"/>
      <c r="E31" s="22"/>
      <c r="F31" s="22"/>
      <c r="G31" s="22"/>
      <c r="H31" s="23"/>
      <c r="I31" s="23"/>
      <c r="J31" s="22"/>
      <c r="K31" s="37"/>
      <c r="L31" s="37"/>
      <c r="M31" s="37"/>
      <c r="N31" s="22"/>
      <c r="O31" s="37"/>
      <c r="P31" s="22"/>
      <c r="Q31" s="22"/>
      <c r="R31" s="22"/>
      <c r="S31" s="22"/>
      <c r="T31" s="37"/>
      <c r="U31" s="22"/>
      <c r="V31" s="37"/>
      <c r="W31" s="22"/>
      <c r="X31" s="39"/>
      <c r="Y31" s="22"/>
      <c r="Z31" s="22"/>
      <c r="AA31" s="22"/>
      <c r="AB31" s="22"/>
      <c r="AC31" s="22"/>
      <c r="AD31" s="22"/>
    </row>
    <row r="32" spans="1:30" ht="15" customHeight="1">
      <c r="A32" s="30" t="s">
        <v>192</v>
      </c>
      <c r="B32" s="30" t="s">
        <v>1376</v>
      </c>
      <c r="C32" s="23" t="s">
        <v>1347</v>
      </c>
      <c r="D32" s="22"/>
      <c r="E32" s="22"/>
      <c r="F32" s="22"/>
      <c r="G32" s="22"/>
      <c r="H32" s="23"/>
      <c r="I32" s="23"/>
      <c r="J32" s="22"/>
      <c r="K32" s="37"/>
      <c r="L32" s="37"/>
      <c r="M32" s="37"/>
      <c r="N32" s="22"/>
      <c r="O32" s="37"/>
      <c r="P32" s="22" t="s">
        <v>1371</v>
      </c>
      <c r="Q32" s="22"/>
      <c r="R32" s="22" t="s">
        <v>1371</v>
      </c>
      <c r="S32" s="22"/>
      <c r="T32" s="37"/>
      <c r="U32" s="22"/>
      <c r="V32" s="37"/>
      <c r="W32" s="22"/>
      <c r="X32" s="39"/>
      <c r="Y32" s="22"/>
      <c r="Z32" s="22"/>
      <c r="AA32" s="22"/>
      <c r="AB32" s="22"/>
      <c r="AC32" s="22"/>
      <c r="AD32" s="22"/>
    </row>
    <row r="33" spans="1:30" ht="15" customHeight="1">
      <c r="A33" s="30" t="s">
        <v>192</v>
      </c>
      <c r="B33" s="30" t="s">
        <v>1377</v>
      </c>
      <c r="C33" s="23" t="s">
        <v>1348</v>
      </c>
      <c r="D33" s="22"/>
      <c r="E33" s="22"/>
      <c r="F33" s="22"/>
      <c r="G33" s="22"/>
      <c r="H33" s="23"/>
      <c r="I33" s="23"/>
      <c r="J33" s="22"/>
      <c r="K33" s="37"/>
      <c r="L33" s="37"/>
      <c r="M33" s="37"/>
      <c r="N33" s="22"/>
      <c r="O33" s="37"/>
      <c r="P33" s="22"/>
      <c r="Q33" s="22"/>
      <c r="R33" s="22"/>
      <c r="S33" s="22"/>
      <c r="T33" s="37"/>
      <c r="U33" s="22"/>
      <c r="V33" s="37"/>
      <c r="W33" s="22"/>
      <c r="X33" s="39"/>
      <c r="Y33" s="22"/>
      <c r="Z33" s="22"/>
      <c r="AA33" s="22"/>
      <c r="AB33" s="22"/>
      <c r="AC33" s="22"/>
      <c r="AD33" s="22"/>
    </row>
    <row r="34" spans="1:30" ht="15" customHeight="1">
      <c r="A34" s="30" t="s">
        <v>192</v>
      </c>
      <c r="B34" s="30" t="s">
        <v>1378</v>
      </c>
      <c r="C34" s="23" t="s">
        <v>1348</v>
      </c>
      <c r="D34" s="22"/>
      <c r="E34" s="22"/>
      <c r="F34" s="22"/>
      <c r="G34" s="22"/>
      <c r="H34" s="23"/>
      <c r="I34" s="23"/>
      <c r="J34" s="22"/>
      <c r="K34" s="37"/>
      <c r="L34" s="37"/>
      <c r="M34" s="37"/>
      <c r="N34" s="22"/>
      <c r="O34" s="37"/>
      <c r="P34" s="22"/>
      <c r="Q34" s="22"/>
      <c r="R34" s="22"/>
      <c r="S34" s="22"/>
      <c r="T34" s="37"/>
      <c r="U34" s="22"/>
      <c r="V34" s="37"/>
      <c r="W34" s="22"/>
      <c r="X34" s="39"/>
      <c r="Y34" s="22"/>
      <c r="Z34" s="22"/>
      <c r="AA34" s="22"/>
      <c r="AB34" s="22"/>
      <c r="AC34" s="22"/>
      <c r="AD34" s="22"/>
    </row>
    <row r="35" spans="1:30" ht="15" customHeight="1">
      <c r="A35" s="30" t="s">
        <v>192</v>
      </c>
      <c r="B35" s="30" t="s">
        <v>1379</v>
      </c>
      <c r="C35" s="23" t="s">
        <v>1348</v>
      </c>
      <c r="D35" s="22"/>
      <c r="E35" s="22"/>
      <c r="F35" s="22"/>
      <c r="G35" s="22"/>
      <c r="H35" s="23"/>
      <c r="I35" s="23"/>
      <c r="J35" s="22"/>
      <c r="K35" s="37"/>
      <c r="L35" s="37"/>
      <c r="M35" s="37"/>
      <c r="N35" s="22"/>
      <c r="O35" s="37"/>
      <c r="P35" s="22"/>
      <c r="Q35" s="22"/>
      <c r="R35" s="22"/>
      <c r="S35" s="22"/>
      <c r="T35" s="37"/>
      <c r="U35" s="22"/>
      <c r="V35" s="37"/>
      <c r="W35" s="22"/>
      <c r="X35" s="39"/>
      <c r="Y35" s="22"/>
      <c r="Z35" s="22"/>
      <c r="AA35" s="22"/>
      <c r="AB35" s="22"/>
      <c r="AC35" s="22"/>
      <c r="AD35" s="22"/>
    </row>
    <row r="36" spans="1:30" ht="15" customHeight="1">
      <c r="A36" s="30" t="s">
        <v>192</v>
      </c>
      <c r="B36" s="30" t="s">
        <v>1380</v>
      </c>
      <c r="C36" s="23" t="s">
        <v>1349</v>
      </c>
      <c r="D36" s="22"/>
      <c r="E36" s="22"/>
      <c r="F36" s="22"/>
      <c r="G36" s="22"/>
      <c r="H36" s="23"/>
      <c r="I36" s="23"/>
      <c r="J36" s="22"/>
      <c r="K36" s="37"/>
      <c r="L36" s="37"/>
      <c r="M36" s="37"/>
      <c r="N36" s="22"/>
      <c r="O36" s="37"/>
      <c r="P36" s="22"/>
      <c r="Q36" s="22"/>
      <c r="R36" s="22"/>
      <c r="S36" s="22"/>
      <c r="T36" s="37" t="s">
        <v>1372</v>
      </c>
      <c r="U36" s="22"/>
      <c r="V36" s="37"/>
      <c r="W36" s="22"/>
      <c r="X36" s="39"/>
      <c r="Y36" s="22"/>
      <c r="Z36" s="22"/>
      <c r="AA36" s="22"/>
      <c r="AB36" s="22"/>
      <c r="AC36" s="22"/>
      <c r="AD36" s="22"/>
    </row>
    <row r="37" spans="1:30" ht="15" customHeight="1">
      <c r="A37" s="30" t="s">
        <v>192</v>
      </c>
      <c r="B37" s="30" t="s">
        <v>1381</v>
      </c>
      <c r="C37" s="23" t="s">
        <v>1419</v>
      </c>
      <c r="D37" s="22"/>
      <c r="E37" s="22"/>
      <c r="F37" s="22"/>
      <c r="G37" s="22" t="s">
        <v>1365</v>
      </c>
      <c r="H37" s="23"/>
      <c r="I37" s="23"/>
      <c r="J37" s="22"/>
      <c r="K37" s="37"/>
      <c r="L37" s="37"/>
      <c r="M37" s="37"/>
      <c r="N37" s="22"/>
      <c r="O37" s="37"/>
      <c r="P37" s="22"/>
      <c r="Q37" s="22"/>
      <c r="R37" s="22"/>
      <c r="S37" s="22"/>
      <c r="T37" s="37"/>
      <c r="U37" s="22"/>
      <c r="V37" s="37"/>
      <c r="W37" s="22"/>
      <c r="X37" s="39"/>
      <c r="Y37" s="22"/>
      <c r="Z37" s="22"/>
      <c r="AA37" s="22"/>
      <c r="AB37" s="22"/>
      <c r="AC37" s="22"/>
      <c r="AD37" s="22"/>
    </row>
    <row r="38" spans="1:30" ht="15" customHeight="1">
      <c r="A38" s="30" t="s">
        <v>192</v>
      </c>
      <c r="B38" s="30" t="s">
        <v>1382</v>
      </c>
      <c r="C38" s="23" t="s">
        <v>1350</v>
      </c>
      <c r="D38" s="22"/>
      <c r="E38" s="22"/>
      <c r="F38" s="22"/>
      <c r="G38" s="22"/>
      <c r="H38" s="23"/>
      <c r="I38" s="23"/>
      <c r="J38" s="22"/>
      <c r="K38" s="37"/>
      <c r="L38" s="37"/>
      <c r="M38" s="37"/>
      <c r="N38" s="22"/>
      <c r="O38" s="37"/>
      <c r="P38" s="22"/>
      <c r="Q38" s="22"/>
      <c r="R38" s="22"/>
      <c r="S38" s="22"/>
      <c r="T38" s="37"/>
      <c r="U38" s="22"/>
      <c r="V38" s="37"/>
      <c r="W38" s="22"/>
      <c r="X38" s="39" t="s">
        <v>1373</v>
      </c>
      <c r="Y38" s="22"/>
      <c r="Z38" s="22"/>
      <c r="AA38" s="22"/>
      <c r="AB38" s="22"/>
      <c r="AC38" s="22"/>
      <c r="AD38" s="22"/>
    </row>
    <row r="39" spans="1:30" ht="15" customHeight="1">
      <c r="A39" s="30" t="s">
        <v>192</v>
      </c>
      <c r="B39" s="30" t="s">
        <v>1383</v>
      </c>
      <c r="C39" s="23" t="s">
        <v>1351</v>
      </c>
      <c r="D39" s="22"/>
      <c r="E39" s="22"/>
      <c r="F39" s="22"/>
      <c r="G39" s="22"/>
      <c r="H39" s="23"/>
      <c r="I39" s="23"/>
      <c r="J39" s="22"/>
      <c r="K39" s="37"/>
      <c r="L39" s="37"/>
      <c r="M39" s="37"/>
      <c r="N39" s="22"/>
      <c r="O39" s="37"/>
      <c r="P39" s="22"/>
      <c r="Q39" s="22"/>
      <c r="R39" s="22"/>
      <c r="S39" s="22"/>
      <c r="T39" s="37"/>
      <c r="U39" s="22"/>
      <c r="V39" s="37"/>
      <c r="W39" s="22"/>
      <c r="X39" s="39"/>
      <c r="Y39" s="22"/>
      <c r="Z39" s="22" t="s">
        <v>1050</v>
      </c>
      <c r="AA39" s="22"/>
      <c r="AB39" s="22"/>
      <c r="AC39" s="22"/>
      <c r="AD39" s="22"/>
    </row>
    <row r="40" spans="1:30" ht="15" customHeight="1">
      <c r="A40" s="30" t="s">
        <v>192</v>
      </c>
      <c r="B40" s="30" t="s">
        <v>1384</v>
      </c>
      <c r="C40" s="23" t="s">
        <v>1352</v>
      </c>
      <c r="D40" s="22"/>
      <c r="E40" s="22"/>
      <c r="F40" s="22"/>
      <c r="G40" s="22"/>
      <c r="H40" s="23"/>
      <c r="I40" s="23"/>
      <c r="J40" s="22"/>
      <c r="K40" s="37"/>
      <c r="L40" s="37"/>
      <c r="M40" s="37"/>
      <c r="N40" s="22"/>
      <c r="O40" s="37"/>
      <c r="P40" s="22"/>
      <c r="Q40" s="22"/>
      <c r="R40" s="22"/>
      <c r="S40" s="22"/>
      <c r="T40" s="37"/>
      <c r="U40" s="22"/>
      <c r="V40" s="37"/>
      <c r="W40" s="22"/>
      <c r="X40" s="39"/>
      <c r="Y40" s="22"/>
      <c r="Z40" s="22"/>
      <c r="AA40" s="22"/>
      <c r="AB40" s="22" t="s">
        <v>1374</v>
      </c>
      <c r="AC40" s="22"/>
      <c r="AD40" s="22"/>
    </row>
    <row r="41" spans="1:30" ht="15" customHeight="1">
      <c r="A41" s="30" t="s">
        <v>192</v>
      </c>
      <c r="B41" s="30" t="s">
        <v>1385</v>
      </c>
      <c r="C41" s="23" t="s">
        <v>1353</v>
      </c>
      <c r="D41" s="22"/>
      <c r="E41" s="22"/>
      <c r="F41" s="22"/>
      <c r="G41" s="22"/>
      <c r="H41" s="23"/>
      <c r="I41" s="23"/>
      <c r="J41" s="22"/>
      <c r="K41" s="37"/>
      <c r="L41" s="37"/>
      <c r="M41" s="37"/>
      <c r="N41" s="22"/>
      <c r="O41" s="37" t="s">
        <v>1369</v>
      </c>
      <c r="P41" s="22"/>
      <c r="Q41" s="22"/>
      <c r="R41" s="22"/>
      <c r="S41" s="22"/>
      <c r="T41" s="37"/>
      <c r="U41" s="22"/>
      <c r="V41" s="37"/>
      <c r="W41" s="22"/>
      <c r="X41" s="39"/>
      <c r="Y41" s="22"/>
      <c r="Z41" s="22"/>
      <c r="AA41" s="22"/>
      <c r="AB41" s="22"/>
      <c r="AC41" s="22"/>
      <c r="AD41" s="22"/>
    </row>
    <row r="42" spans="1:30" ht="15" customHeight="1">
      <c r="A42" s="30" t="s">
        <v>192</v>
      </c>
      <c r="B42" s="30" t="s">
        <v>1386</v>
      </c>
      <c r="C42" s="23" t="s">
        <v>1354</v>
      </c>
      <c r="D42" s="22"/>
      <c r="E42" s="22"/>
      <c r="F42" s="22"/>
      <c r="G42" s="22"/>
      <c r="H42" s="23"/>
      <c r="I42" s="23"/>
      <c r="J42" s="22"/>
      <c r="K42" s="37"/>
      <c r="L42" s="37"/>
      <c r="M42" s="37" t="s">
        <v>1368</v>
      </c>
      <c r="N42" s="22"/>
      <c r="O42" s="37"/>
      <c r="P42" s="22"/>
      <c r="Q42" s="22"/>
      <c r="R42" s="22"/>
      <c r="S42" s="22"/>
      <c r="T42" s="37"/>
      <c r="U42" s="22"/>
      <c r="V42" s="37"/>
      <c r="W42" s="22"/>
      <c r="X42" s="39"/>
      <c r="Y42" s="22"/>
      <c r="Z42" s="22"/>
      <c r="AA42" s="22"/>
      <c r="AB42" s="22"/>
      <c r="AC42" s="22"/>
      <c r="AD42" s="22"/>
    </row>
    <row r="43" spans="1:30" ht="15" customHeight="1">
      <c r="A43" s="30" t="s">
        <v>192</v>
      </c>
      <c r="B43" s="30" t="s">
        <v>1387</v>
      </c>
      <c r="C43" s="23" t="s">
        <v>1355</v>
      </c>
      <c r="D43" s="22"/>
      <c r="E43" s="22"/>
      <c r="F43" s="22"/>
      <c r="G43" s="22"/>
      <c r="H43" s="23"/>
      <c r="I43" s="23"/>
      <c r="J43" s="22"/>
      <c r="K43" s="37"/>
      <c r="L43" s="37"/>
      <c r="M43" s="37"/>
      <c r="N43" s="22"/>
      <c r="O43" s="37" t="s">
        <v>1369</v>
      </c>
      <c r="P43" s="22"/>
      <c r="Q43" s="22"/>
      <c r="R43" s="22"/>
      <c r="S43" s="22"/>
      <c r="T43" s="37"/>
      <c r="U43" s="22"/>
      <c r="V43" s="37"/>
      <c r="W43" s="22"/>
      <c r="X43" s="39"/>
      <c r="Y43" s="22"/>
      <c r="Z43" s="22"/>
      <c r="AA43" s="22"/>
      <c r="AB43" s="22"/>
      <c r="AC43" s="22"/>
      <c r="AD43" s="22"/>
    </row>
    <row r="44" spans="1:30" ht="15" customHeight="1">
      <c r="A44" s="30" t="s">
        <v>192</v>
      </c>
      <c r="B44" s="30" t="s">
        <v>1388</v>
      </c>
      <c r="C44" s="23" t="s">
        <v>1356</v>
      </c>
      <c r="D44" s="22"/>
      <c r="E44" s="22"/>
      <c r="F44" s="22"/>
      <c r="G44" s="22"/>
      <c r="H44" s="23"/>
      <c r="I44" s="23" t="s">
        <v>1366</v>
      </c>
      <c r="J44" s="22"/>
      <c r="K44" s="37"/>
      <c r="L44" s="37"/>
      <c r="M44" s="37"/>
      <c r="N44" s="22"/>
      <c r="O44" s="37"/>
      <c r="P44" s="22"/>
      <c r="Q44" s="22"/>
      <c r="R44" s="22"/>
      <c r="S44" s="22"/>
      <c r="T44" s="37"/>
      <c r="U44" s="22"/>
      <c r="V44" s="37"/>
      <c r="W44" s="22"/>
      <c r="X44" s="39"/>
      <c r="Y44" s="22"/>
      <c r="Z44" s="22"/>
      <c r="AA44" s="22"/>
      <c r="AB44" s="22"/>
      <c r="AC44" s="22"/>
      <c r="AD44" s="22"/>
    </row>
    <row r="45" spans="1:30" ht="15" customHeight="1">
      <c r="A45" s="30" t="s">
        <v>192</v>
      </c>
      <c r="B45" s="30" t="s">
        <v>1389</v>
      </c>
      <c r="C45" s="23" t="s">
        <v>1357</v>
      </c>
      <c r="D45" s="22"/>
      <c r="E45" s="22"/>
      <c r="F45" s="22"/>
      <c r="G45" s="22"/>
      <c r="H45" s="23"/>
      <c r="I45" s="23"/>
      <c r="J45" s="22"/>
      <c r="K45" s="37"/>
      <c r="L45" s="37"/>
      <c r="M45" s="37"/>
      <c r="N45" s="22"/>
      <c r="O45" s="37" t="s">
        <v>1369</v>
      </c>
      <c r="P45" s="22"/>
      <c r="Q45" s="22"/>
      <c r="R45" s="22"/>
      <c r="S45" s="22"/>
      <c r="T45" s="37"/>
      <c r="U45" s="22"/>
      <c r="V45" s="37"/>
      <c r="W45" s="22"/>
      <c r="X45" s="39"/>
      <c r="Y45" s="22"/>
      <c r="Z45" s="22"/>
      <c r="AA45" s="22"/>
      <c r="AB45" s="22"/>
      <c r="AC45" s="22"/>
      <c r="AD45" s="22"/>
    </row>
    <row r="46" spans="1:30" ht="15" customHeight="1">
      <c r="A46" s="30" t="s">
        <v>192</v>
      </c>
      <c r="B46" s="30" t="s">
        <v>1390</v>
      </c>
      <c r="C46" s="23" t="s">
        <v>1358</v>
      </c>
      <c r="D46" s="22"/>
      <c r="E46" s="22"/>
      <c r="F46" s="22"/>
      <c r="G46" s="22"/>
      <c r="H46" s="23"/>
      <c r="I46" s="23"/>
      <c r="J46" s="22"/>
      <c r="K46" s="37" t="s">
        <v>1367</v>
      </c>
      <c r="L46" s="37"/>
      <c r="M46" s="37"/>
      <c r="N46" s="22"/>
      <c r="O46" s="37"/>
      <c r="P46" s="22"/>
      <c r="Q46" s="22"/>
      <c r="R46" s="22"/>
      <c r="S46" s="22"/>
      <c r="T46" s="37"/>
      <c r="U46" s="22"/>
      <c r="V46" s="37"/>
      <c r="W46" s="22"/>
      <c r="X46" s="39"/>
      <c r="Y46" s="22"/>
      <c r="Z46" s="22"/>
      <c r="AA46" s="22"/>
      <c r="AB46" s="22"/>
      <c r="AC46" s="22"/>
      <c r="AD46" s="22"/>
    </row>
    <row r="47" spans="1:30" ht="15" customHeight="1">
      <c r="A47" s="30" t="s">
        <v>192</v>
      </c>
      <c r="B47" s="30" t="s">
        <v>1391</v>
      </c>
      <c r="C47" s="23" t="s">
        <v>1359</v>
      </c>
      <c r="D47" s="22"/>
      <c r="E47" s="22" t="s">
        <v>1364</v>
      </c>
      <c r="F47" s="22"/>
      <c r="G47" s="22"/>
      <c r="H47" s="23"/>
      <c r="I47" s="23"/>
      <c r="J47" s="22"/>
      <c r="K47" s="37"/>
      <c r="L47" s="37"/>
      <c r="M47" s="37"/>
      <c r="N47" s="22"/>
      <c r="O47" s="37"/>
      <c r="P47" s="22"/>
      <c r="Q47" s="22" t="s">
        <v>1370</v>
      </c>
      <c r="R47" s="22" t="s">
        <v>1370</v>
      </c>
      <c r="S47" s="22"/>
      <c r="T47" s="37"/>
      <c r="U47" s="22"/>
      <c r="V47" s="37"/>
      <c r="W47" s="22"/>
      <c r="X47" s="39"/>
      <c r="Y47" s="22"/>
      <c r="Z47" s="22"/>
      <c r="AA47" s="22"/>
      <c r="AB47" s="22"/>
      <c r="AC47" s="22"/>
      <c r="AD47" s="22"/>
    </row>
    <row r="48" spans="1:30" ht="15" customHeight="1">
      <c r="A48" s="30" t="s">
        <v>192</v>
      </c>
      <c r="B48" s="30" t="s">
        <v>1392</v>
      </c>
      <c r="C48" s="23" t="s">
        <v>1359</v>
      </c>
      <c r="D48" s="22"/>
      <c r="E48" s="22" t="s">
        <v>1364</v>
      </c>
      <c r="F48" s="22"/>
      <c r="G48" s="22"/>
      <c r="H48" s="23"/>
      <c r="I48" s="23"/>
      <c r="J48" s="22"/>
      <c r="K48" s="37"/>
      <c r="L48" s="37"/>
      <c r="M48" s="37"/>
      <c r="N48" s="22"/>
      <c r="O48" s="37"/>
      <c r="P48" s="22"/>
      <c r="Q48" s="22" t="s">
        <v>1370</v>
      </c>
      <c r="R48" s="22" t="s">
        <v>1370</v>
      </c>
      <c r="S48" s="22"/>
      <c r="T48" s="37"/>
      <c r="U48" s="22"/>
      <c r="V48" s="37"/>
      <c r="W48" s="22"/>
      <c r="X48" s="39"/>
      <c r="Y48" s="22"/>
      <c r="Z48" s="22"/>
      <c r="AA48" s="22"/>
      <c r="AB48" s="22"/>
      <c r="AC48" s="22"/>
      <c r="AD48" s="22"/>
    </row>
    <row r="49" spans="1:30" ht="15" customHeight="1">
      <c r="A49" s="30" t="s">
        <v>192</v>
      </c>
      <c r="B49" s="30" t="s">
        <v>1393</v>
      </c>
      <c r="C49" s="23" t="s">
        <v>1359</v>
      </c>
      <c r="D49" s="22"/>
      <c r="E49" s="22" t="s">
        <v>1364</v>
      </c>
      <c r="F49" s="22"/>
      <c r="G49" s="22"/>
      <c r="H49" s="23"/>
      <c r="I49" s="23"/>
      <c r="J49" s="22"/>
      <c r="K49" s="37"/>
      <c r="L49" s="37"/>
      <c r="M49" s="37"/>
      <c r="N49" s="22"/>
      <c r="O49" s="37"/>
      <c r="P49" s="22"/>
      <c r="Q49" s="22" t="s">
        <v>1370</v>
      </c>
      <c r="R49" s="22" t="s">
        <v>1370</v>
      </c>
      <c r="S49" s="22"/>
      <c r="T49" s="37"/>
      <c r="U49" s="22"/>
      <c r="V49" s="37"/>
      <c r="W49" s="22"/>
      <c r="X49" s="39"/>
      <c r="Y49" s="22"/>
      <c r="Z49" s="22"/>
      <c r="AA49" s="22"/>
      <c r="AB49" s="22"/>
      <c r="AC49" s="22"/>
      <c r="AD49" s="22"/>
    </row>
    <row r="50" spans="1:30" ht="15" customHeight="1">
      <c r="A50" s="30" t="s">
        <v>192</v>
      </c>
      <c r="B50" s="30" t="s">
        <v>1394</v>
      </c>
      <c r="C50" s="23" t="s">
        <v>1360</v>
      </c>
      <c r="D50" s="22"/>
      <c r="E50" s="22"/>
      <c r="F50" s="22"/>
      <c r="G50" s="22"/>
      <c r="H50" s="23"/>
      <c r="I50" s="23"/>
      <c r="J50" s="22"/>
      <c r="K50" s="37"/>
      <c r="L50" s="37"/>
      <c r="M50" s="37"/>
      <c r="N50" s="22"/>
      <c r="O50" s="37"/>
      <c r="P50" s="22"/>
      <c r="Q50" s="22"/>
      <c r="R50" s="22"/>
      <c r="S50" s="22"/>
      <c r="T50" s="37"/>
      <c r="U50" s="22"/>
      <c r="V50" s="37"/>
      <c r="W50" s="22"/>
      <c r="X50" s="39"/>
      <c r="Y50" s="22"/>
      <c r="Z50" s="22"/>
      <c r="AA50" s="22"/>
      <c r="AB50" s="22"/>
      <c r="AC50" s="22"/>
      <c r="AD50" s="22"/>
    </row>
    <row r="51" spans="1:30" ht="15" customHeight="1">
      <c r="A51" s="30" t="s">
        <v>192</v>
      </c>
      <c r="B51" s="30" t="s">
        <v>1395</v>
      </c>
      <c r="C51" s="23" t="s">
        <v>1361</v>
      </c>
      <c r="D51" s="22"/>
      <c r="E51" s="22"/>
      <c r="F51" s="22"/>
      <c r="G51" s="22"/>
      <c r="H51" s="23"/>
      <c r="I51" s="23"/>
      <c r="J51" s="22"/>
      <c r="K51" s="37"/>
      <c r="L51" s="37"/>
      <c r="M51" s="37"/>
      <c r="N51" s="22"/>
      <c r="O51" s="37"/>
      <c r="P51" s="22"/>
      <c r="Q51" s="22"/>
      <c r="R51" s="22"/>
      <c r="S51" s="22"/>
      <c r="T51" s="37"/>
      <c r="U51" s="22"/>
      <c r="V51" s="37" t="s">
        <v>1361</v>
      </c>
      <c r="W51" s="22"/>
      <c r="X51" s="39"/>
      <c r="Y51" s="22"/>
      <c r="Z51" s="22"/>
      <c r="AA51" s="22"/>
      <c r="AB51" s="22"/>
      <c r="AC51" s="22"/>
      <c r="AD51" s="22"/>
    </row>
    <row r="52" spans="1:30" ht="15" customHeight="1">
      <c r="A52" s="30" t="s">
        <v>192</v>
      </c>
      <c r="B52" s="32" t="s">
        <v>1396</v>
      </c>
      <c r="C52" s="23" t="s">
        <v>1362</v>
      </c>
      <c r="D52" s="22"/>
      <c r="E52" s="22"/>
      <c r="F52" s="22"/>
      <c r="G52" s="22"/>
      <c r="H52" s="23"/>
      <c r="I52" s="23"/>
      <c r="J52" s="22"/>
      <c r="K52" s="37"/>
      <c r="L52" s="37"/>
      <c r="M52" s="37"/>
      <c r="N52" s="22"/>
      <c r="O52" s="37"/>
      <c r="P52" s="22"/>
      <c r="Q52" s="22"/>
      <c r="R52" s="22"/>
      <c r="S52" s="22"/>
      <c r="T52" s="37"/>
      <c r="U52" s="22"/>
      <c r="V52" s="37"/>
      <c r="W52" s="22"/>
      <c r="X52" s="39"/>
      <c r="Y52" s="22"/>
      <c r="Z52" s="22"/>
      <c r="AA52" s="22"/>
      <c r="AB52" s="22"/>
      <c r="AC52" s="22"/>
      <c r="AD52" s="22"/>
    </row>
    <row r="53" spans="1:30" ht="15" customHeight="1">
      <c r="A53" s="30" t="s">
        <v>192</v>
      </c>
      <c r="B53" s="30" t="s">
        <v>1397</v>
      </c>
      <c r="C53" s="23" t="s">
        <v>1362</v>
      </c>
      <c r="D53" s="22"/>
      <c r="E53" s="22"/>
      <c r="F53" s="22"/>
      <c r="G53" s="22"/>
      <c r="H53" s="23"/>
      <c r="I53" s="23"/>
      <c r="J53" s="22"/>
      <c r="K53" s="37"/>
      <c r="L53" s="37"/>
      <c r="M53" s="37"/>
      <c r="N53" s="22"/>
      <c r="O53" s="37"/>
      <c r="P53" s="22"/>
      <c r="Q53" s="22"/>
      <c r="R53" s="22"/>
      <c r="S53" s="22"/>
      <c r="T53" s="37"/>
      <c r="U53" s="22"/>
      <c r="V53" s="37"/>
      <c r="W53" s="22"/>
      <c r="X53" s="39"/>
      <c r="Y53" s="22"/>
      <c r="Z53" s="22"/>
      <c r="AA53" s="22"/>
      <c r="AB53" s="22"/>
      <c r="AC53" s="22"/>
      <c r="AD53" s="22"/>
    </row>
    <row r="54" spans="1:30" ht="15" customHeight="1">
      <c r="A54" s="30" t="s">
        <v>192</v>
      </c>
      <c r="B54" s="30" t="s">
        <v>1398</v>
      </c>
      <c r="C54" s="23" t="s">
        <v>1362</v>
      </c>
      <c r="D54" s="22"/>
      <c r="E54" s="22"/>
      <c r="F54" s="22"/>
      <c r="G54" s="22"/>
      <c r="H54" s="23"/>
      <c r="I54" s="23"/>
      <c r="J54" s="22"/>
      <c r="K54" s="37"/>
      <c r="L54" s="37"/>
      <c r="M54" s="37"/>
      <c r="N54" s="22"/>
      <c r="O54" s="37"/>
      <c r="P54" s="22"/>
      <c r="Q54" s="22"/>
      <c r="R54" s="22"/>
      <c r="S54" s="22"/>
      <c r="T54" s="37"/>
      <c r="U54" s="22"/>
      <c r="V54" s="37"/>
      <c r="W54" s="22"/>
      <c r="X54" s="39"/>
      <c r="Y54" s="22"/>
      <c r="Z54" s="22"/>
      <c r="AA54" s="22"/>
      <c r="AB54" s="22"/>
      <c r="AC54" s="22"/>
      <c r="AD54" s="22"/>
    </row>
    <row r="55" spans="1:30" ht="15" customHeight="1">
      <c r="A55" s="30" t="s">
        <v>192</v>
      </c>
      <c r="B55" s="30" t="s">
        <v>1399</v>
      </c>
      <c r="C55" s="23" t="s">
        <v>1363</v>
      </c>
      <c r="D55" s="22"/>
      <c r="E55" s="22"/>
      <c r="F55" s="22"/>
      <c r="G55" s="22"/>
      <c r="H55" s="26"/>
      <c r="I55" s="26"/>
      <c r="J55" s="22"/>
      <c r="K55" s="37"/>
      <c r="L55" s="37"/>
      <c r="M55" s="37"/>
      <c r="N55" s="22"/>
      <c r="O55" s="37"/>
      <c r="P55" s="22"/>
      <c r="Q55" s="22"/>
      <c r="R55" s="22"/>
      <c r="S55" s="22"/>
      <c r="T55" s="37"/>
      <c r="U55" s="22"/>
      <c r="V55" s="37"/>
      <c r="W55" s="22"/>
      <c r="X55" s="39"/>
      <c r="Y55" s="22"/>
      <c r="Z55" s="22"/>
      <c r="AA55" s="22"/>
      <c r="AB55" s="22"/>
      <c r="AC55" s="22"/>
      <c r="AD55" s="22"/>
    </row>
    <row r="56" spans="1:30" s="31" customFormat="1">
      <c r="A56" s="30" t="s">
        <v>193</v>
      </c>
      <c r="B56" s="30" t="s">
        <v>196</v>
      </c>
      <c r="C56" s="21" t="s">
        <v>196</v>
      </c>
      <c r="D56" s="20"/>
      <c r="E56" s="20" t="s">
        <v>773</v>
      </c>
      <c r="F56" s="20"/>
      <c r="G56" s="20"/>
      <c r="H56" s="21"/>
      <c r="I56" s="21" t="s">
        <v>1134</v>
      </c>
      <c r="J56" s="20"/>
      <c r="K56" s="37" t="s">
        <v>324</v>
      </c>
      <c r="L56" s="37"/>
      <c r="M56" s="37" t="s">
        <v>1209</v>
      </c>
      <c r="N56" s="20"/>
      <c r="O56" s="37" t="s">
        <v>913</v>
      </c>
      <c r="P56" s="20" t="s">
        <v>833</v>
      </c>
      <c r="Q56" s="22" t="s">
        <v>833</v>
      </c>
      <c r="R56" s="20" t="s">
        <v>377</v>
      </c>
      <c r="S56" s="20"/>
      <c r="T56" s="37" t="s">
        <v>428</v>
      </c>
      <c r="U56" s="20"/>
      <c r="V56" s="37" t="s">
        <v>477</v>
      </c>
      <c r="W56" s="20"/>
      <c r="X56" s="39" t="s">
        <v>715</v>
      </c>
      <c r="Y56" s="20"/>
      <c r="Z56" s="20" t="s">
        <v>509</v>
      </c>
      <c r="AA56" s="20"/>
      <c r="AB56" s="20" t="s">
        <v>658</v>
      </c>
      <c r="AC56" s="20"/>
      <c r="AD56" s="20"/>
    </row>
    <row r="57" spans="1:30" s="31" customFormat="1">
      <c r="A57" s="30" t="s">
        <v>193</v>
      </c>
      <c r="B57" s="30" t="s">
        <v>197</v>
      </c>
      <c r="C57" s="21" t="s">
        <v>373</v>
      </c>
      <c r="D57" s="20"/>
      <c r="E57" s="20" t="s">
        <v>774</v>
      </c>
      <c r="F57" s="20"/>
      <c r="G57" s="20" t="s">
        <v>559</v>
      </c>
      <c r="H57" s="21"/>
      <c r="I57" s="21" t="s">
        <v>1135</v>
      </c>
      <c r="J57" s="20"/>
      <c r="K57" s="37" t="s">
        <v>895</v>
      </c>
      <c r="L57" s="37"/>
      <c r="M57" s="37" t="s">
        <v>1210</v>
      </c>
      <c r="N57" s="20"/>
      <c r="O57" s="37" t="s">
        <v>914</v>
      </c>
      <c r="P57" s="20" t="s">
        <v>834</v>
      </c>
      <c r="Q57" s="22" t="s">
        <v>834</v>
      </c>
      <c r="R57" s="20" t="s">
        <v>378</v>
      </c>
      <c r="S57" s="20"/>
      <c r="T57" s="37" t="s">
        <v>429</v>
      </c>
      <c r="U57" s="20"/>
      <c r="V57" s="37" t="s">
        <v>429</v>
      </c>
      <c r="W57" s="20"/>
      <c r="X57" s="39" t="s">
        <v>716</v>
      </c>
      <c r="Y57" s="20"/>
      <c r="Z57" s="20" t="s">
        <v>510</v>
      </c>
      <c r="AA57" s="20"/>
      <c r="AB57" s="20" t="s">
        <v>659</v>
      </c>
      <c r="AC57" s="20"/>
      <c r="AD57" s="20"/>
    </row>
    <row r="58" spans="1:30" s="31" customFormat="1">
      <c r="A58" s="30" t="s">
        <v>193</v>
      </c>
      <c r="B58" s="30" t="s">
        <v>198</v>
      </c>
      <c r="C58" s="21" t="s">
        <v>198</v>
      </c>
      <c r="D58" s="20"/>
      <c r="E58" s="20" t="s">
        <v>775</v>
      </c>
      <c r="F58" s="20"/>
      <c r="G58" s="20" t="s">
        <v>560</v>
      </c>
      <c r="H58" s="21"/>
      <c r="I58" s="21" t="s">
        <v>1136</v>
      </c>
      <c r="J58" s="20"/>
      <c r="K58" s="37" t="s">
        <v>325</v>
      </c>
      <c r="L58" s="37"/>
      <c r="M58" s="37" t="s">
        <v>1211</v>
      </c>
      <c r="N58" s="20"/>
      <c r="O58" s="37" t="s">
        <v>915</v>
      </c>
      <c r="P58" s="20" t="s">
        <v>379</v>
      </c>
      <c r="Q58" s="22" t="s">
        <v>379</v>
      </c>
      <c r="R58" s="20" t="s">
        <v>379</v>
      </c>
      <c r="S58" s="20"/>
      <c r="T58" s="37" t="s">
        <v>430</v>
      </c>
      <c r="U58" s="20"/>
      <c r="V58" s="37" t="s">
        <v>430</v>
      </c>
      <c r="W58" s="20"/>
      <c r="X58" s="39" t="s">
        <v>717</v>
      </c>
      <c r="Y58" s="20"/>
      <c r="Z58" s="20" t="s">
        <v>511</v>
      </c>
      <c r="AA58" s="20"/>
      <c r="AB58" s="20" t="s">
        <v>660</v>
      </c>
      <c r="AC58" s="20"/>
      <c r="AD58" s="20"/>
    </row>
    <row r="59" spans="1:30" s="31" customFormat="1">
      <c r="A59" s="30" t="s">
        <v>193</v>
      </c>
      <c r="B59" s="30" t="s">
        <v>199</v>
      </c>
      <c r="C59" s="21" t="s">
        <v>199</v>
      </c>
      <c r="D59" s="20"/>
      <c r="E59" s="20" t="s">
        <v>776</v>
      </c>
      <c r="F59" s="20"/>
      <c r="G59" s="20" t="s">
        <v>561</v>
      </c>
      <c r="H59" s="21"/>
      <c r="I59" s="21" t="s">
        <v>1137</v>
      </c>
      <c r="J59" s="20"/>
      <c r="K59" s="37" t="s">
        <v>326</v>
      </c>
      <c r="L59" s="37"/>
      <c r="M59" s="37" t="s">
        <v>1212</v>
      </c>
      <c r="N59" s="20"/>
      <c r="O59" s="37" t="s">
        <v>916</v>
      </c>
      <c r="P59" s="20" t="s">
        <v>835</v>
      </c>
      <c r="Q59" s="22" t="s">
        <v>835</v>
      </c>
      <c r="R59" s="20" t="s">
        <v>380</v>
      </c>
      <c r="S59" s="20"/>
      <c r="T59" s="37" t="s">
        <v>431</v>
      </c>
      <c r="U59" s="20"/>
      <c r="V59" s="37" t="s">
        <v>431</v>
      </c>
      <c r="W59" s="20"/>
      <c r="X59" s="39" t="s">
        <v>718</v>
      </c>
      <c r="Y59" s="20"/>
      <c r="Z59" s="20" t="s">
        <v>512</v>
      </c>
      <c r="AA59" s="20"/>
      <c r="AB59" s="20" t="s">
        <v>661</v>
      </c>
      <c r="AC59" s="20"/>
      <c r="AD59" s="20"/>
    </row>
    <row r="60" spans="1:30" s="31" customFormat="1">
      <c r="A60" s="30" t="s">
        <v>193</v>
      </c>
      <c r="B60" s="30" t="s">
        <v>200</v>
      </c>
      <c r="C60" s="21" t="s">
        <v>200</v>
      </c>
      <c r="D60" s="20"/>
      <c r="E60" s="20" t="s">
        <v>777</v>
      </c>
      <c r="F60" s="20"/>
      <c r="G60" s="20" t="s">
        <v>562</v>
      </c>
      <c r="H60" s="21"/>
      <c r="I60" s="21" t="s">
        <v>1138</v>
      </c>
      <c r="J60" s="20"/>
      <c r="K60" s="37" t="s">
        <v>327</v>
      </c>
      <c r="L60" s="37"/>
      <c r="M60" s="37" t="s">
        <v>1213</v>
      </c>
      <c r="N60" s="20"/>
      <c r="O60" s="37" t="s">
        <v>917</v>
      </c>
      <c r="P60" s="20" t="s">
        <v>381</v>
      </c>
      <c r="Q60" s="22" t="s">
        <v>381</v>
      </c>
      <c r="R60" s="20" t="s">
        <v>381</v>
      </c>
      <c r="S60" s="20"/>
      <c r="T60" s="37" t="s">
        <v>432</v>
      </c>
      <c r="U60" s="20"/>
      <c r="V60" s="37" t="s">
        <v>478</v>
      </c>
      <c r="W60" s="20"/>
      <c r="X60" s="39" t="s">
        <v>719</v>
      </c>
      <c r="Y60" s="20"/>
      <c r="Z60" s="20" t="s">
        <v>513</v>
      </c>
      <c r="AA60" s="20"/>
      <c r="AB60" s="20" t="s">
        <v>662</v>
      </c>
      <c r="AC60" s="20"/>
      <c r="AD60" s="20"/>
    </row>
    <row r="61" spans="1:30" s="31" customFormat="1" ht="30">
      <c r="A61" s="30" t="s">
        <v>193</v>
      </c>
      <c r="B61" s="30" t="s">
        <v>202</v>
      </c>
      <c r="C61" s="21" t="s">
        <v>202</v>
      </c>
      <c r="D61" s="20"/>
      <c r="E61" s="20" t="s">
        <v>778</v>
      </c>
      <c r="F61" s="20"/>
      <c r="G61" s="20" t="s">
        <v>563</v>
      </c>
      <c r="H61" s="21"/>
      <c r="I61" s="21" t="s">
        <v>1139</v>
      </c>
      <c r="J61" s="20"/>
      <c r="K61" s="37" t="s">
        <v>328</v>
      </c>
      <c r="L61" s="37"/>
      <c r="M61" s="37" t="s">
        <v>1214</v>
      </c>
      <c r="N61" s="20"/>
      <c r="O61" s="37" t="s">
        <v>918</v>
      </c>
      <c r="P61" s="20" t="s">
        <v>382</v>
      </c>
      <c r="Q61" s="22" t="s">
        <v>382</v>
      </c>
      <c r="R61" s="20" t="s">
        <v>382</v>
      </c>
      <c r="S61" s="20"/>
      <c r="T61" s="37" t="s">
        <v>433</v>
      </c>
      <c r="U61" s="20"/>
      <c r="V61" s="37" t="s">
        <v>479</v>
      </c>
      <c r="W61" s="20"/>
      <c r="X61" s="39" t="s">
        <v>720</v>
      </c>
      <c r="Y61" s="20"/>
      <c r="Z61" s="20" t="s">
        <v>514</v>
      </c>
      <c r="AA61" s="20"/>
      <c r="AB61" s="20" t="s">
        <v>663</v>
      </c>
      <c r="AC61" s="20"/>
      <c r="AD61" s="20"/>
    </row>
    <row r="62" spans="1:30" s="31" customFormat="1" ht="42.75">
      <c r="A62" s="30" t="s">
        <v>193</v>
      </c>
      <c r="B62" s="30" t="s">
        <v>201</v>
      </c>
      <c r="C62" s="21" t="s">
        <v>201</v>
      </c>
      <c r="D62" s="20"/>
      <c r="E62" s="20" t="s">
        <v>779</v>
      </c>
      <c r="F62" s="20"/>
      <c r="G62" s="20" t="s">
        <v>564</v>
      </c>
      <c r="H62" s="21"/>
      <c r="I62" s="21" t="s">
        <v>1140</v>
      </c>
      <c r="J62" s="20"/>
      <c r="K62" s="37" t="s">
        <v>329</v>
      </c>
      <c r="L62" s="37"/>
      <c r="M62" s="37" t="s">
        <v>1215</v>
      </c>
      <c r="N62" s="20"/>
      <c r="O62" s="37" t="s">
        <v>919</v>
      </c>
      <c r="P62" s="20" t="s">
        <v>383</v>
      </c>
      <c r="Q62" s="22" t="s">
        <v>383</v>
      </c>
      <c r="R62" s="20" t="s">
        <v>383</v>
      </c>
      <c r="S62" s="20"/>
      <c r="T62" s="37" t="s">
        <v>434</v>
      </c>
      <c r="U62" s="20"/>
      <c r="V62" s="37" t="s">
        <v>480</v>
      </c>
      <c r="W62" s="20"/>
      <c r="X62" s="39" t="s">
        <v>721</v>
      </c>
      <c r="Y62" s="20"/>
      <c r="Z62" s="20" t="s">
        <v>515</v>
      </c>
      <c r="AA62" s="20"/>
      <c r="AB62" s="20" t="s">
        <v>664</v>
      </c>
      <c r="AC62" s="20"/>
      <c r="AD62" s="20"/>
    </row>
    <row r="63" spans="1:30" s="31" customFormat="1" ht="30">
      <c r="A63" s="30" t="s">
        <v>193</v>
      </c>
      <c r="B63" s="30" t="s">
        <v>203</v>
      </c>
      <c r="C63" s="21" t="s">
        <v>1418</v>
      </c>
      <c r="D63" s="20"/>
      <c r="E63" s="20" t="s">
        <v>780</v>
      </c>
      <c r="F63" s="20"/>
      <c r="G63" s="20" t="s">
        <v>565</v>
      </c>
      <c r="H63" s="21"/>
      <c r="I63" s="21" t="s">
        <v>1141</v>
      </c>
      <c r="J63" s="20"/>
      <c r="K63" s="37" t="s">
        <v>330</v>
      </c>
      <c r="L63" s="37"/>
      <c r="M63" s="37" t="s">
        <v>1216</v>
      </c>
      <c r="N63" s="20"/>
      <c r="O63" s="37" t="s">
        <v>920</v>
      </c>
      <c r="P63" s="20" t="s">
        <v>836</v>
      </c>
      <c r="Q63" s="22" t="s">
        <v>1412</v>
      </c>
      <c r="R63" s="20" t="s">
        <v>384</v>
      </c>
      <c r="S63" s="20"/>
      <c r="T63" s="37" t="s">
        <v>435</v>
      </c>
      <c r="U63" s="20"/>
      <c r="V63" s="37" t="s">
        <v>481</v>
      </c>
      <c r="W63" s="20"/>
      <c r="X63" s="39" t="s">
        <v>722</v>
      </c>
      <c r="Y63" s="20"/>
      <c r="Z63" s="20" t="s">
        <v>516</v>
      </c>
      <c r="AA63" s="20"/>
      <c r="AB63" s="20" t="s">
        <v>665</v>
      </c>
      <c r="AC63" s="20"/>
      <c r="AD63" s="20"/>
    </row>
    <row r="64" spans="1:30" s="31" customFormat="1">
      <c r="A64" s="30" t="s">
        <v>193</v>
      </c>
      <c r="B64" s="30" t="s">
        <v>204</v>
      </c>
      <c r="C64" s="21" t="s">
        <v>204</v>
      </c>
      <c r="D64" s="20"/>
      <c r="E64" s="20" t="s">
        <v>781</v>
      </c>
      <c r="F64" s="20"/>
      <c r="G64" s="20" t="s">
        <v>566</v>
      </c>
      <c r="H64" s="21"/>
      <c r="I64" s="21" t="s">
        <v>1142</v>
      </c>
      <c r="J64" s="20"/>
      <c r="K64" s="37" t="s">
        <v>331</v>
      </c>
      <c r="L64" s="37"/>
      <c r="M64" s="37" t="s">
        <v>1217</v>
      </c>
      <c r="N64" s="20"/>
      <c r="O64" s="37" t="s">
        <v>921</v>
      </c>
      <c r="P64" s="20" t="s">
        <v>385</v>
      </c>
      <c r="Q64" s="22" t="s">
        <v>385</v>
      </c>
      <c r="R64" s="20" t="s">
        <v>385</v>
      </c>
      <c r="S64" s="20"/>
      <c r="T64" s="37" t="s">
        <v>436</v>
      </c>
      <c r="U64" s="20"/>
      <c r="V64" s="37" t="s">
        <v>436</v>
      </c>
      <c r="W64" s="20"/>
      <c r="X64" s="39" t="s">
        <v>723</v>
      </c>
      <c r="Y64" s="20"/>
      <c r="Z64" s="20" t="s">
        <v>517</v>
      </c>
      <c r="AA64" s="20"/>
      <c r="AB64" s="20" t="s">
        <v>666</v>
      </c>
      <c r="AC64" s="20"/>
      <c r="AD64" s="20"/>
    </row>
    <row r="65" spans="1:30" s="31" customFormat="1">
      <c r="A65" s="30" t="s">
        <v>193</v>
      </c>
      <c r="B65" s="30" t="s">
        <v>205</v>
      </c>
      <c r="C65" s="21" t="s">
        <v>205</v>
      </c>
      <c r="D65" s="20"/>
      <c r="E65" s="20" t="s">
        <v>782</v>
      </c>
      <c r="F65" s="20"/>
      <c r="G65" s="20" t="s">
        <v>567</v>
      </c>
      <c r="H65" s="21"/>
      <c r="I65" s="21" t="s">
        <v>1143</v>
      </c>
      <c r="J65" s="20"/>
      <c r="K65" s="37" t="s">
        <v>332</v>
      </c>
      <c r="L65" s="37"/>
      <c r="M65" s="37" t="s">
        <v>1218</v>
      </c>
      <c r="N65" s="20"/>
      <c r="O65" s="37" t="s">
        <v>922</v>
      </c>
      <c r="P65" s="20" t="s">
        <v>386</v>
      </c>
      <c r="Q65" s="22" t="s">
        <v>386</v>
      </c>
      <c r="R65" s="20" t="s">
        <v>386</v>
      </c>
      <c r="S65" s="20"/>
      <c r="T65" s="37" t="s">
        <v>437</v>
      </c>
      <c r="U65" s="20"/>
      <c r="V65" s="37" t="s">
        <v>437</v>
      </c>
      <c r="W65" s="20"/>
      <c r="X65" s="39" t="s">
        <v>724</v>
      </c>
      <c r="Y65" s="20"/>
      <c r="Z65" s="20" t="s">
        <v>518</v>
      </c>
      <c r="AA65" s="20"/>
      <c r="AB65" s="20" t="s">
        <v>667</v>
      </c>
      <c r="AC65" s="20"/>
      <c r="AD65" s="20"/>
    </row>
    <row r="66" spans="1:30" s="31" customFormat="1">
      <c r="A66" s="30" t="s">
        <v>193</v>
      </c>
      <c r="B66" s="30" t="s">
        <v>206</v>
      </c>
      <c r="C66" s="21" t="s">
        <v>206</v>
      </c>
      <c r="D66" s="20"/>
      <c r="E66" s="20" t="s">
        <v>783</v>
      </c>
      <c r="F66" s="20"/>
      <c r="G66" s="20" t="s">
        <v>568</v>
      </c>
      <c r="H66" s="21"/>
      <c r="I66" s="21" t="s">
        <v>1144</v>
      </c>
      <c r="J66" s="20"/>
      <c r="K66" s="37" t="s">
        <v>333</v>
      </c>
      <c r="L66" s="37"/>
      <c r="M66" s="37" t="s">
        <v>1219</v>
      </c>
      <c r="N66" s="20"/>
      <c r="O66" s="37" t="s">
        <v>923</v>
      </c>
      <c r="P66" s="20" t="s">
        <v>387</v>
      </c>
      <c r="Q66" s="22" t="s">
        <v>387</v>
      </c>
      <c r="R66" s="20" t="s">
        <v>387</v>
      </c>
      <c r="S66" s="20"/>
      <c r="T66" s="37" t="s">
        <v>387</v>
      </c>
      <c r="U66" s="20"/>
      <c r="V66" s="37" t="s">
        <v>387</v>
      </c>
      <c r="W66" s="20"/>
      <c r="X66" s="39" t="s">
        <v>725</v>
      </c>
      <c r="Y66" s="20"/>
      <c r="Z66" s="20" t="s">
        <v>519</v>
      </c>
      <c r="AA66" s="20"/>
      <c r="AB66" s="20" t="s">
        <v>668</v>
      </c>
      <c r="AC66" s="20"/>
      <c r="AD66" s="20"/>
    </row>
    <row r="67" spans="1:30" s="31" customFormat="1" ht="30">
      <c r="A67" s="30" t="s">
        <v>193</v>
      </c>
      <c r="B67" s="30" t="s">
        <v>207</v>
      </c>
      <c r="C67" s="21" t="s">
        <v>866</v>
      </c>
      <c r="D67" s="20"/>
      <c r="E67" s="20" t="s">
        <v>1072</v>
      </c>
      <c r="F67" s="20"/>
      <c r="G67" s="20" t="s">
        <v>569</v>
      </c>
      <c r="H67" s="21"/>
      <c r="I67" s="21" t="s">
        <v>1145</v>
      </c>
      <c r="J67" s="20"/>
      <c r="K67" s="37" t="s">
        <v>896</v>
      </c>
      <c r="L67" s="37"/>
      <c r="M67" s="37" t="s">
        <v>1220</v>
      </c>
      <c r="N67" s="20"/>
      <c r="O67" s="37" t="s">
        <v>924</v>
      </c>
      <c r="P67" s="20" t="s">
        <v>865</v>
      </c>
      <c r="Q67" s="22" t="s">
        <v>865</v>
      </c>
      <c r="R67" s="20" t="s">
        <v>867</v>
      </c>
      <c r="S67" s="20"/>
      <c r="T67" s="37" t="s">
        <v>994</v>
      </c>
      <c r="U67" s="20"/>
      <c r="V67" s="37" t="s">
        <v>1004</v>
      </c>
      <c r="W67" s="20"/>
      <c r="X67" s="39" t="s">
        <v>874</v>
      </c>
      <c r="Y67" s="20"/>
      <c r="Z67" s="20" t="s">
        <v>1020</v>
      </c>
      <c r="AA67" s="20"/>
      <c r="AB67" s="20" t="s">
        <v>1059</v>
      </c>
      <c r="AC67" s="20"/>
      <c r="AD67" s="20"/>
    </row>
    <row r="68" spans="1:30" s="31" customFormat="1" ht="60">
      <c r="A68" s="30" t="s">
        <v>193</v>
      </c>
      <c r="B68" s="30" t="s">
        <v>208</v>
      </c>
      <c r="C68" s="21" t="s">
        <v>305</v>
      </c>
      <c r="D68" s="20"/>
      <c r="E68" s="20" t="s">
        <v>1114</v>
      </c>
      <c r="F68" s="20"/>
      <c r="G68" s="20" t="s">
        <v>570</v>
      </c>
      <c r="H68" s="21"/>
      <c r="I68" s="21" t="s">
        <v>1146</v>
      </c>
      <c r="J68" s="20"/>
      <c r="K68" s="37" t="s">
        <v>1107</v>
      </c>
      <c r="L68" s="37"/>
      <c r="M68" s="37" t="s">
        <v>1221</v>
      </c>
      <c r="N68" s="20"/>
      <c r="O68" s="37" t="s">
        <v>1108</v>
      </c>
      <c r="P68" s="20" t="s">
        <v>869</v>
      </c>
      <c r="Q68" s="22" t="s">
        <v>869</v>
      </c>
      <c r="R68" s="20" t="s">
        <v>1109</v>
      </c>
      <c r="S68" s="20"/>
      <c r="T68" s="37" t="s">
        <v>438</v>
      </c>
      <c r="U68" s="20"/>
      <c r="V68" s="37" t="s">
        <v>1110</v>
      </c>
      <c r="W68" s="20"/>
      <c r="X68" s="39" t="s">
        <v>1112</v>
      </c>
      <c r="Y68" s="20"/>
      <c r="Z68" s="20" t="s">
        <v>1111</v>
      </c>
      <c r="AA68" s="20"/>
      <c r="AB68" s="20" t="s">
        <v>1113</v>
      </c>
      <c r="AC68" s="20"/>
      <c r="AD68" s="20"/>
    </row>
    <row r="69" spans="1:30" s="31" customFormat="1" ht="57">
      <c r="A69" s="30" t="s">
        <v>193</v>
      </c>
      <c r="B69" s="30" t="s">
        <v>209</v>
      </c>
      <c r="C69" s="21" t="s">
        <v>307</v>
      </c>
      <c r="D69" s="20"/>
      <c r="E69" s="20" t="s">
        <v>1115</v>
      </c>
      <c r="F69" s="20"/>
      <c r="G69" s="20" t="s">
        <v>571</v>
      </c>
      <c r="H69" s="21"/>
      <c r="I69" s="21" t="s">
        <v>1147</v>
      </c>
      <c r="J69" s="20"/>
      <c r="K69" s="37" t="s">
        <v>1117</v>
      </c>
      <c r="L69" s="37"/>
      <c r="M69" s="37" t="s">
        <v>1222</v>
      </c>
      <c r="N69" s="20"/>
      <c r="O69" s="37" t="s">
        <v>1118</v>
      </c>
      <c r="P69" s="20" t="s">
        <v>868</v>
      </c>
      <c r="Q69" s="22" t="s">
        <v>868</v>
      </c>
      <c r="R69" s="20" t="s">
        <v>1119</v>
      </c>
      <c r="S69" s="20"/>
      <c r="T69" s="37" t="s">
        <v>1120</v>
      </c>
      <c r="U69" s="20"/>
      <c r="V69" s="37" t="s">
        <v>1121</v>
      </c>
      <c r="W69" s="20"/>
      <c r="X69" s="39" t="s">
        <v>1123</v>
      </c>
      <c r="Y69" s="20"/>
      <c r="Z69" s="20" t="s">
        <v>1122</v>
      </c>
      <c r="AA69" s="20"/>
      <c r="AB69" s="20" t="s">
        <v>1116</v>
      </c>
      <c r="AC69" s="20"/>
      <c r="AD69" s="20"/>
    </row>
    <row r="70" spans="1:30" s="31" customFormat="1" ht="45">
      <c r="A70" s="30" t="s">
        <v>193</v>
      </c>
      <c r="B70" s="30" t="s">
        <v>1436</v>
      </c>
      <c r="C70" s="21" t="s">
        <v>1439</v>
      </c>
      <c r="D70" s="20"/>
      <c r="E70" s="20" t="s">
        <v>1073</v>
      </c>
      <c r="F70" s="20"/>
      <c r="G70" s="20" t="s">
        <v>1040</v>
      </c>
      <c r="H70" s="21"/>
      <c r="I70" s="21" t="s">
        <v>1148</v>
      </c>
      <c r="J70" s="20"/>
      <c r="K70" s="37" t="s">
        <v>897</v>
      </c>
      <c r="L70" s="37"/>
      <c r="M70" s="37" t="s">
        <v>1223</v>
      </c>
      <c r="N70" s="20"/>
      <c r="O70" s="37" t="s">
        <v>925</v>
      </c>
      <c r="P70" s="20" t="s">
        <v>837</v>
      </c>
      <c r="Q70" s="22" t="s">
        <v>837</v>
      </c>
      <c r="R70" s="20" t="s">
        <v>985</v>
      </c>
      <c r="S70" s="20"/>
      <c r="T70" s="37" t="s">
        <v>995</v>
      </c>
      <c r="U70" s="20"/>
      <c r="V70" s="37" t="s">
        <v>1005</v>
      </c>
      <c r="W70" s="20"/>
      <c r="X70" s="39" t="s">
        <v>875</v>
      </c>
      <c r="Y70" s="20"/>
      <c r="Z70" s="20" t="s">
        <v>1021</v>
      </c>
      <c r="AA70" s="20"/>
      <c r="AB70" s="20" t="s">
        <v>1060</v>
      </c>
      <c r="AC70" s="20"/>
      <c r="AD70" s="20"/>
    </row>
    <row r="71" spans="1:30" s="31" customFormat="1" ht="45">
      <c r="A71" s="30" t="s">
        <v>193</v>
      </c>
      <c r="B71" s="30" t="s">
        <v>1437</v>
      </c>
      <c r="C71" s="21" t="s">
        <v>1438</v>
      </c>
      <c r="D71" s="20"/>
      <c r="E71" s="20" t="s">
        <v>1073</v>
      </c>
      <c r="F71" s="20"/>
      <c r="G71" s="20" t="s">
        <v>1040</v>
      </c>
      <c r="H71" s="21"/>
      <c r="I71" s="21" t="s">
        <v>1148</v>
      </c>
      <c r="J71" s="20"/>
      <c r="K71" s="37" t="s">
        <v>897</v>
      </c>
      <c r="L71" s="37"/>
      <c r="M71" s="37" t="s">
        <v>1223</v>
      </c>
      <c r="N71" s="20"/>
      <c r="O71" s="37" t="s">
        <v>925</v>
      </c>
      <c r="P71" s="20" t="s">
        <v>837</v>
      </c>
      <c r="Q71" s="22" t="s">
        <v>837</v>
      </c>
      <c r="R71" s="20" t="s">
        <v>985</v>
      </c>
      <c r="S71" s="20"/>
      <c r="T71" s="37" t="s">
        <v>995</v>
      </c>
      <c r="U71" s="20"/>
      <c r="V71" s="37" t="s">
        <v>1005</v>
      </c>
      <c r="W71" s="20"/>
      <c r="X71" s="39" t="s">
        <v>875</v>
      </c>
      <c r="Y71" s="20"/>
      <c r="Z71" s="20" t="s">
        <v>1021</v>
      </c>
      <c r="AA71" s="20"/>
      <c r="AB71" s="20" t="s">
        <v>1060</v>
      </c>
      <c r="AC71" s="20"/>
      <c r="AD71" s="20"/>
    </row>
    <row r="72" spans="1:30" s="31" customFormat="1" ht="45">
      <c r="A72" s="30" t="s">
        <v>193</v>
      </c>
      <c r="B72" s="30" t="s">
        <v>1434</v>
      </c>
      <c r="C72" s="21" t="s">
        <v>1435</v>
      </c>
      <c r="D72" s="20"/>
      <c r="E72" s="20"/>
      <c r="F72" s="20"/>
      <c r="G72" s="20"/>
      <c r="H72" s="21"/>
      <c r="I72" s="21"/>
      <c r="J72" s="20"/>
      <c r="K72" s="37"/>
      <c r="L72" s="37"/>
      <c r="M72" s="37"/>
      <c r="N72" s="20"/>
      <c r="O72" s="37"/>
      <c r="P72" s="20"/>
      <c r="Q72" s="22"/>
      <c r="R72" s="20"/>
      <c r="S72" s="20"/>
      <c r="T72" s="37"/>
      <c r="U72" s="20"/>
      <c r="V72" s="37"/>
      <c r="W72" s="20"/>
      <c r="X72" s="39"/>
      <c r="Y72" s="20"/>
      <c r="Z72" s="20"/>
      <c r="AA72" s="20"/>
      <c r="AB72" s="20"/>
      <c r="AC72" s="20"/>
      <c r="AD72" s="20"/>
    </row>
    <row r="73" spans="1:30" s="31" customFormat="1">
      <c r="A73" s="30" t="s">
        <v>193</v>
      </c>
      <c r="B73" s="30" t="s">
        <v>210</v>
      </c>
      <c r="C73" s="21" t="s">
        <v>210</v>
      </c>
      <c r="D73" s="20"/>
      <c r="E73" s="20" t="s">
        <v>784</v>
      </c>
      <c r="F73" s="20"/>
      <c r="G73" s="20" t="s">
        <v>572</v>
      </c>
      <c r="H73" s="21"/>
      <c r="I73" s="21" t="s">
        <v>1149</v>
      </c>
      <c r="J73" s="20"/>
      <c r="K73" s="37" t="s">
        <v>334</v>
      </c>
      <c r="L73" s="37"/>
      <c r="M73" s="37" t="s">
        <v>1224</v>
      </c>
      <c r="N73" s="20"/>
      <c r="O73" s="37" t="s">
        <v>926</v>
      </c>
      <c r="P73" s="20" t="s">
        <v>388</v>
      </c>
      <c r="Q73" s="22" t="s">
        <v>388</v>
      </c>
      <c r="R73" s="20" t="s">
        <v>388</v>
      </c>
      <c r="S73" s="20"/>
      <c r="T73" s="37" t="s">
        <v>388</v>
      </c>
      <c r="U73" s="20"/>
      <c r="V73" s="37" t="s">
        <v>388</v>
      </c>
      <c r="W73" s="20"/>
      <c r="X73" s="39" t="s">
        <v>726</v>
      </c>
      <c r="Y73" s="20"/>
      <c r="Z73" s="20" t="s">
        <v>520</v>
      </c>
      <c r="AA73" s="20"/>
      <c r="AB73" s="20" t="s">
        <v>669</v>
      </c>
      <c r="AC73" s="20"/>
      <c r="AD73" s="20"/>
    </row>
    <row r="74" spans="1:30" s="31" customFormat="1" ht="60">
      <c r="A74" s="30" t="s">
        <v>193</v>
      </c>
      <c r="B74" s="30" t="s">
        <v>214</v>
      </c>
      <c r="C74" s="21" t="s">
        <v>211</v>
      </c>
      <c r="D74" s="20"/>
      <c r="E74" s="20" t="s">
        <v>1098</v>
      </c>
      <c r="F74" s="20"/>
      <c r="G74" s="20" t="s">
        <v>1101</v>
      </c>
      <c r="H74" s="21"/>
      <c r="I74" s="21" t="s">
        <v>1274</v>
      </c>
      <c r="J74" s="20"/>
      <c r="K74" s="37" t="s">
        <v>1106</v>
      </c>
      <c r="L74" s="37"/>
      <c r="M74" s="37" t="s">
        <v>1275</v>
      </c>
      <c r="N74" s="20"/>
      <c r="O74" s="37" t="s">
        <v>1105</v>
      </c>
      <c r="P74" s="20" t="s">
        <v>838</v>
      </c>
      <c r="Q74" s="22" t="s">
        <v>838</v>
      </c>
      <c r="R74" s="20" t="s">
        <v>1104</v>
      </c>
      <c r="S74" s="20"/>
      <c r="T74" s="37" t="s">
        <v>1103</v>
      </c>
      <c r="U74" s="20"/>
      <c r="V74" s="37" t="s">
        <v>1103</v>
      </c>
      <c r="W74" s="20"/>
      <c r="X74" s="39" t="s">
        <v>1100</v>
      </c>
      <c r="Y74" s="20"/>
      <c r="Z74" s="20" t="s">
        <v>1102</v>
      </c>
      <c r="AA74" s="20"/>
      <c r="AB74" s="20" t="s">
        <v>1099</v>
      </c>
      <c r="AC74" s="20"/>
      <c r="AD74" s="20"/>
    </row>
    <row r="75" spans="1:30" s="31" customFormat="1">
      <c r="A75" s="30" t="s">
        <v>193</v>
      </c>
      <c r="B75" s="30" t="s">
        <v>887</v>
      </c>
      <c r="C75" s="21" t="s">
        <v>888</v>
      </c>
      <c r="D75" s="20"/>
      <c r="E75" s="20" t="s">
        <v>888</v>
      </c>
      <c r="F75" s="20"/>
      <c r="G75" s="20" t="s">
        <v>1041</v>
      </c>
      <c r="H75" s="21"/>
      <c r="I75" s="21" t="s">
        <v>1150</v>
      </c>
      <c r="J75" s="20"/>
      <c r="K75" s="37" t="s">
        <v>898</v>
      </c>
      <c r="L75" s="37"/>
      <c r="M75" s="37" t="s">
        <v>888</v>
      </c>
      <c r="N75" s="20"/>
      <c r="O75" s="37" t="s">
        <v>927</v>
      </c>
      <c r="P75" s="20" t="s">
        <v>986</v>
      </c>
      <c r="Q75" s="20" t="s">
        <v>986</v>
      </c>
      <c r="R75" s="20" t="s">
        <v>986</v>
      </c>
      <c r="S75" s="20"/>
      <c r="T75" s="37" t="s">
        <v>986</v>
      </c>
      <c r="U75" s="20"/>
      <c r="V75" s="37" t="s">
        <v>986</v>
      </c>
      <c r="W75" s="20"/>
      <c r="X75" s="39" t="s">
        <v>1051</v>
      </c>
      <c r="Y75" s="20"/>
      <c r="Z75" s="20" t="s">
        <v>1022</v>
      </c>
      <c r="AA75" s="20"/>
      <c r="AB75" s="20" t="s">
        <v>1061</v>
      </c>
      <c r="AC75" s="20"/>
      <c r="AD75" s="20"/>
    </row>
    <row r="76" spans="1:30" s="31" customFormat="1" ht="30">
      <c r="A76" s="30" t="s">
        <v>193</v>
      </c>
      <c r="B76" s="30" t="s">
        <v>212</v>
      </c>
      <c r="C76" s="21" t="s">
        <v>889</v>
      </c>
      <c r="D76" s="20"/>
      <c r="E76" s="20" t="s">
        <v>1074</v>
      </c>
      <c r="F76" s="20"/>
      <c r="G76" s="20" t="s">
        <v>1042</v>
      </c>
      <c r="H76" s="21"/>
      <c r="I76" s="21" t="s">
        <v>1151</v>
      </c>
      <c r="J76" s="20"/>
      <c r="K76" s="37" t="s">
        <v>899</v>
      </c>
      <c r="L76" s="37"/>
      <c r="M76" s="37" t="s">
        <v>1225</v>
      </c>
      <c r="N76" s="20"/>
      <c r="O76" s="37" t="s">
        <v>928</v>
      </c>
      <c r="P76" s="20" t="s">
        <v>1414</v>
      </c>
      <c r="Q76" s="22" t="s">
        <v>1413</v>
      </c>
      <c r="R76" s="20" t="s">
        <v>987</v>
      </c>
      <c r="S76" s="20"/>
      <c r="T76" s="37" t="s">
        <v>996</v>
      </c>
      <c r="U76" s="20"/>
      <c r="V76" s="37" t="s">
        <v>996</v>
      </c>
      <c r="W76" s="20"/>
      <c r="X76" s="39" t="s">
        <v>1052</v>
      </c>
      <c r="Y76" s="20"/>
      <c r="Z76" s="20" t="s">
        <v>1023</v>
      </c>
      <c r="AA76" s="20"/>
      <c r="AB76" s="20" t="s">
        <v>1062</v>
      </c>
      <c r="AC76" s="20"/>
      <c r="AD76" s="20"/>
    </row>
    <row r="77" spans="1:30" s="31" customFormat="1" ht="30">
      <c r="A77" s="30" t="s">
        <v>193</v>
      </c>
      <c r="B77" s="30" t="s">
        <v>213</v>
      </c>
      <c r="C77" s="21" t="s">
        <v>890</v>
      </c>
      <c r="D77" s="20"/>
      <c r="E77" s="20" t="s">
        <v>1075</v>
      </c>
      <c r="F77" s="20"/>
      <c r="G77" s="20" t="s">
        <v>1043</v>
      </c>
      <c r="H77" s="21"/>
      <c r="I77" s="21" t="s">
        <v>1152</v>
      </c>
      <c r="J77" s="20"/>
      <c r="K77" s="37" t="s">
        <v>900</v>
      </c>
      <c r="L77" s="37"/>
      <c r="M77" s="37" t="s">
        <v>1226</v>
      </c>
      <c r="N77" s="20"/>
      <c r="O77" s="37" t="s">
        <v>929</v>
      </c>
      <c r="P77" s="20" t="s">
        <v>1416</v>
      </c>
      <c r="Q77" s="22" t="s">
        <v>1415</v>
      </c>
      <c r="R77" s="20" t="s">
        <v>988</v>
      </c>
      <c r="S77" s="20"/>
      <c r="T77" s="37" t="s">
        <v>997</v>
      </c>
      <c r="U77" s="20"/>
      <c r="V77" s="37" t="s">
        <v>1006</v>
      </c>
      <c r="W77" s="20"/>
      <c r="X77" s="39" t="s">
        <v>1053</v>
      </c>
      <c r="Y77" s="20"/>
      <c r="Z77" s="20" t="s">
        <v>1024</v>
      </c>
      <c r="AA77" s="20"/>
      <c r="AB77" s="20" t="s">
        <v>1063</v>
      </c>
      <c r="AC77" s="20"/>
      <c r="AD77" s="20"/>
    </row>
    <row r="78" spans="1:30" s="31" customFormat="1">
      <c r="A78" s="30" t="s">
        <v>193</v>
      </c>
      <c r="B78" s="30" t="s">
        <v>269</v>
      </c>
      <c r="C78" s="21" t="s">
        <v>1407</v>
      </c>
      <c r="D78" s="20"/>
      <c r="E78" s="20" t="s">
        <v>785</v>
      </c>
      <c r="F78" s="20"/>
      <c r="G78" s="20" t="s">
        <v>573</v>
      </c>
      <c r="H78" s="21"/>
      <c r="I78" s="21" t="s">
        <v>1153</v>
      </c>
      <c r="J78" s="20"/>
      <c r="K78" s="37" t="s">
        <v>335</v>
      </c>
      <c r="L78" s="37"/>
      <c r="M78" s="37" t="s">
        <v>1227</v>
      </c>
      <c r="N78" s="20"/>
      <c r="O78" s="37" t="s">
        <v>930</v>
      </c>
      <c r="P78" s="20" t="s">
        <v>839</v>
      </c>
      <c r="Q78" s="22" t="s">
        <v>839</v>
      </c>
      <c r="R78" s="20" t="s">
        <v>389</v>
      </c>
      <c r="S78" s="20"/>
      <c r="T78" s="37" t="s">
        <v>439</v>
      </c>
      <c r="U78" s="20"/>
      <c r="V78" s="37" t="s">
        <v>439</v>
      </c>
      <c r="W78" s="20"/>
      <c r="X78" s="39" t="s">
        <v>727</v>
      </c>
      <c r="Y78" s="20"/>
      <c r="Z78" s="20" t="s">
        <v>521</v>
      </c>
      <c r="AA78" s="20"/>
      <c r="AB78" s="20" t="s">
        <v>670</v>
      </c>
      <c r="AC78" s="20"/>
      <c r="AD78" s="20"/>
    </row>
    <row r="79" spans="1:30" ht="15" customHeight="1">
      <c r="A79" s="30" t="s">
        <v>192</v>
      </c>
      <c r="B79" s="30" t="s">
        <v>107</v>
      </c>
      <c r="C79" s="23" t="s">
        <v>1421</v>
      </c>
      <c r="D79" s="22"/>
      <c r="E79" s="22" t="s">
        <v>786</v>
      </c>
      <c r="F79" s="22"/>
      <c r="G79" s="22" t="s">
        <v>1044</v>
      </c>
      <c r="H79" s="23"/>
      <c r="I79" s="23" t="s">
        <v>1154</v>
      </c>
      <c r="J79" s="22"/>
      <c r="K79" s="37" t="s">
        <v>901</v>
      </c>
      <c r="L79" s="37"/>
      <c r="M79" s="37" t="s">
        <v>1228</v>
      </c>
      <c r="N79" s="22"/>
      <c r="O79" s="37" t="s">
        <v>931</v>
      </c>
      <c r="P79" s="22" t="s">
        <v>840</v>
      </c>
      <c r="Q79" s="22" t="s">
        <v>840</v>
      </c>
      <c r="R79" s="22" t="s">
        <v>613</v>
      </c>
      <c r="S79" s="22"/>
      <c r="T79" s="37" t="s">
        <v>998</v>
      </c>
      <c r="U79" s="22"/>
      <c r="V79" s="37" t="s">
        <v>612</v>
      </c>
      <c r="W79" s="22"/>
      <c r="X79" s="39" t="s">
        <v>1054</v>
      </c>
      <c r="Y79" s="22"/>
      <c r="Z79" s="22" t="s">
        <v>1025</v>
      </c>
      <c r="AA79" s="22"/>
      <c r="AB79" s="22" t="s">
        <v>671</v>
      </c>
      <c r="AC79" s="22"/>
      <c r="AD79" s="22"/>
    </row>
    <row r="80" spans="1:30" ht="15" customHeight="1">
      <c r="A80" s="30" t="s">
        <v>192</v>
      </c>
      <c r="B80" s="30" t="s">
        <v>243</v>
      </c>
      <c r="C80" s="23" t="s">
        <v>1422</v>
      </c>
      <c r="D80" s="22"/>
      <c r="E80" s="22" t="s">
        <v>787</v>
      </c>
      <c r="F80" s="22"/>
      <c r="G80" s="22" t="s">
        <v>1045</v>
      </c>
      <c r="H80" s="23"/>
      <c r="I80" s="23" t="s">
        <v>1155</v>
      </c>
      <c r="J80" s="22"/>
      <c r="K80" s="37" t="s">
        <v>902</v>
      </c>
      <c r="L80" s="37"/>
      <c r="M80" s="37" t="s">
        <v>1229</v>
      </c>
      <c r="N80" s="22"/>
      <c r="O80" s="37" t="s">
        <v>932</v>
      </c>
      <c r="P80" s="22" t="s">
        <v>841</v>
      </c>
      <c r="Q80" s="22" t="s">
        <v>841</v>
      </c>
      <c r="R80" s="22" t="s">
        <v>620</v>
      </c>
      <c r="S80" s="22"/>
      <c r="T80" s="37" t="s">
        <v>619</v>
      </c>
      <c r="U80" s="22"/>
      <c r="V80" s="37" t="s">
        <v>1007</v>
      </c>
      <c r="W80" s="22"/>
      <c r="X80" s="39" t="s">
        <v>728</v>
      </c>
      <c r="Y80" s="22"/>
      <c r="Z80" s="22" t="s">
        <v>1026</v>
      </c>
      <c r="AA80" s="22"/>
      <c r="AB80" s="22" t="s">
        <v>672</v>
      </c>
      <c r="AC80" s="22"/>
      <c r="AD80" s="22"/>
    </row>
    <row r="81" spans="1:30" ht="15" customHeight="1">
      <c r="A81" s="30" t="s">
        <v>192</v>
      </c>
      <c r="B81" s="30" t="s">
        <v>226</v>
      </c>
      <c r="C81" s="23" t="s">
        <v>309</v>
      </c>
      <c r="D81" s="22"/>
      <c r="E81" s="22" t="s">
        <v>788</v>
      </c>
      <c r="F81" s="22"/>
      <c r="G81" s="22" t="s">
        <v>621</v>
      </c>
      <c r="H81" s="23"/>
      <c r="I81" s="23" t="s">
        <v>1156</v>
      </c>
      <c r="J81" s="22"/>
      <c r="K81" s="37" t="s">
        <v>618</v>
      </c>
      <c r="L81" s="37"/>
      <c r="M81" s="37" t="s">
        <v>1230</v>
      </c>
      <c r="N81" s="22"/>
      <c r="O81" s="37" t="s">
        <v>933</v>
      </c>
      <c r="P81" s="22" t="s">
        <v>617</v>
      </c>
      <c r="Q81" s="22" t="s">
        <v>617</v>
      </c>
      <c r="R81" s="22" t="s">
        <v>617</v>
      </c>
      <c r="S81" s="22"/>
      <c r="T81" s="37" t="s">
        <v>616</v>
      </c>
      <c r="U81" s="22"/>
      <c r="V81" s="37" t="s">
        <v>616</v>
      </c>
      <c r="W81" s="22"/>
      <c r="X81" s="39" t="s">
        <v>729</v>
      </c>
      <c r="Y81" s="22"/>
      <c r="Z81" s="22" t="s">
        <v>615</v>
      </c>
      <c r="AA81" s="22"/>
      <c r="AB81" s="22" t="s">
        <v>673</v>
      </c>
      <c r="AC81" s="22"/>
      <c r="AD81" s="22"/>
    </row>
    <row r="82" spans="1:30">
      <c r="A82" s="30" t="s">
        <v>192</v>
      </c>
      <c r="B82" s="30" t="s">
        <v>175</v>
      </c>
      <c r="C82" s="23" t="s">
        <v>176</v>
      </c>
      <c r="D82" s="22"/>
      <c r="E82" s="22" t="s">
        <v>789</v>
      </c>
      <c r="F82" s="22"/>
      <c r="G82" s="22" t="s">
        <v>575</v>
      </c>
      <c r="H82" s="23"/>
      <c r="I82" s="23" t="s">
        <v>1157</v>
      </c>
      <c r="J82" s="22"/>
      <c r="K82" s="37" t="s">
        <v>337</v>
      </c>
      <c r="L82" s="37"/>
      <c r="M82" s="37" t="s">
        <v>1231</v>
      </c>
      <c r="N82" s="22"/>
      <c r="O82" s="37" t="s">
        <v>934</v>
      </c>
      <c r="P82" s="22" t="s">
        <v>842</v>
      </c>
      <c r="Q82" s="22" t="s">
        <v>842</v>
      </c>
      <c r="R82" s="22" t="s">
        <v>391</v>
      </c>
      <c r="S82" s="22"/>
      <c r="T82" s="37" t="s">
        <v>441</v>
      </c>
      <c r="U82" s="22"/>
      <c r="V82" s="37" t="s">
        <v>441</v>
      </c>
      <c r="W82" s="22"/>
      <c r="X82" s="39" t="s">
        <v>730</v>
      </c>
      <c r="Y82" s="22"/>
      <c r="Z82" s="22" t="s">
        <v>523</v>
      </c>
      <c r="AA82" s="22"/>
      <c r="AB82" s="22" t="s">
        <v>674</v>
      </c>
      <c r="AC82" s="22"/>
      <c r="AD82" s="22"/>
    </row>
    <row r="83" spans="1:30" ht="30">
      <c r="A83" s="30" t="s">
        <v>192</v>
      </c>
      <c r="B83" s="30" t="s">
        <v>42</v>
      </c>
      <c r="C83" s="23" t="s">
        <v>1417</v>
      </c>
      <c r="D83" s="22"/>
      <c r="E83" s="22" t="s">
        <v>1076</v>
      </c>
      <c r="F83" s="22"/>
      <c r="G83" s="22" t="s">
        <v>1276</v>
      </c>
      <c r="H83" s="23"/>
      <c r="I83" s="23" t="s">
        <v>1285</v>
      </c>
      <c r="J83" s="22"/>
      <c r="K83" s="37" t="s">
        <v>903</v>
      </c>
      <c r="L83" s="37"/>
      <c r="M83" s="37" t="s">
        <v>1292</v>
      </c>
      <c r="N83" s="22"/>
      <c r="O83" s="37" t="s">
        <v>1300</v>
      </c>
      <c r="P83" s="22" t="s">
        <v>1306</v>
      </c>
      <c r="Q83" s="22" t="s">
        <v>1306</v>
      </c>
      <c r="R83" s="22" t="s">
        <v>1306</v>
      </c>
      <c r="S83" s="22"/>
      <c r="T83" s="37" t="s">
        <v>1314</v>
      </c>
      <c r="U83" s="22"/>
      <c r="V83" s="37" t="s">
        <v>1314</v>
      </c>
      <c r="W83" s="22"/>
      <c r="X83" s="39" t="s">
        <v>1321</v>
      </c>
      <c r="Y83" s="22"/>
      <c r="Z83" s="22" t="s">
        <v>1327</v>
      </c>
      <c r="AA83" s="22"/>
      <c r="AB83" s="22" t="s">
        <v>1064</v>
      </c>
      <c r="AC83" s="22"/>
      <c r="AD83" s="22"/>
    </row>
    <row r="84" spans="1:30" ht="238.5" customHeight="1">
      <c r="A84" s="30" t="s">
        <v>192</v>
      </c>
      <c r="B84" s="30" t="s">
        <v>239</v>
      </c>
      <c r="C84" s="23" t="s">
        <v>1400</v>
      </c>
      <c r="D84" s="22"/>
      <c r="E84" s="22" t="s">
        <v>1077</v>
      </c>
      <c r="F84" s="22"/>
      <c r="G84" s="22" t="s">
        <v>1345</v>
      </c>
      <c r="H84" s="23"/>
      <c r="I84" s="23" t="s">
        <v>1286</v>
      </c>
      <c r="J84" s="22"/>
      <c r="K84" s="37" t="s">
        <v>904</v>
      </c>
      <c r="L84" s="37"/>
      <c r="M84" s="37" t="s">
        <v>1232</v>
      </c>
      <c r="N84" s="22"/>
      <c r="O84" s="37" t="s">
        <v>935</v>
      </c>
      <c r="P84" s="22" t="s">
        <v>863</v>
      </c>
      <c r="Q84" s="22" t="s">
        <v>863</v>
      </c>
      <c r="R84" s="22" t="s">
        <v>1307</v>
      </c>
      <c r="S84" s="22"/>
      <c r="T84" s="37" t="s">
        <v>999</v>
      </c>
      <c r="U84" s="22"/>
      <c r="V84" s="37" t="s">
        <v>1008</v>
      </c>
      <c r="W84" s="22"/>
      <c r="X84" s="39" t="s">
        <v>1322</v>
      </c>
      <c r="Y84" s="22"/>
      <c r="Z84" s="22" t="s">
        <v>1027</v>
      </c>
      <c r="AA84" s="22"/>
      <c r="AB84" s="22" t="s">
        <v>1329</v>
      </c>
      <c r="AC84" s="22"/>
      <c r="AD84" s="22"/>
    </row>
    <row r="85" spans="1:30" ht="238.5" customHeight="1">
      <c r="A85" s="30" t="s">
        <v>192</v>
      </c>
      <c r="B85" s="30" t="s">
        <v>374</v>
      </c>
      <c r="C85" s="23" t="s">
        <v>1423</v>
      </c>
      <c r="D85" s="22"/>
      <c r="E85" s="22" t="s">
        <v>1078</v>
      </c>
      <c r="F85" s="22"/>
      <c r="G85" s="22" t="s">
        <v>1277</v>
      </c>
      <c r="H85" s="23"/>
      <c r="I85" s="23" t="s">
        <v>1158</v>
      </c>
      <c r="J85" s="22"/>
      <c r="K85" s="37" t="s">
        <v>905</v>
      </c>
      <c r="L85" s="37"/>
      <c r="M85" s="37" t="s">
        <v>1293</v>
      </c>
      <c r="N85" s="22"/>
      <c r="O85" s="37" t="s">
        <v>1301</v>
      </c>
      <c r="P85" s="22" t="s">
        <v>864</v>
      </c>
      <c r="Q85" s="22" t="s">
        <v>864</v>
      </c>
      <c r="R85" s="22" t="s">
        <v>1308</v>
      </c>
      <c r="S85" s="22"/>
      <c r="T85" s="37" t="s">
        <v>1315</v>
      </c>
      <c r="U85" s="22"/>
      <c r="V85" s="37" t="s">
        <v>1009</v>
      </c>
      <c r="W85" s="22"/>
      <c r="X85" s="39" t="s">
        <v>1323</v>
      </c>
      <c r="Y85" s="22"/>
      <c r="Z85" s="22" t="s">
        <v>1028</v>
      </c>
      <c r="AA85" s="22"/>
      <c r="AB85" s="22" t="s">
        <v>1333</v>
      </c>
      <c r="AC85" s="22"/>
      <c r="AD85" s="22"/>
    </row>
    <row r="86" spans="1:30" ht="45">
      <c r="A86" s="30" t="s">
        <v>192</v>
      </c>
      <c r="B86" s="30" t="s">
        <v>44</v>
      </c>
      <c r="C86" s="23" t="s">
        <v>1401</v>
      </c>
      <c r="D86" s="22"/>
      <c r="E86" s="22" t="s">
        <v>1079</v>
      </c>
      <c r="F86" s="22"/>
      <c r="G86" s="22" t="s">
        <v>1278</v>
      </c>
      <c r="H86" s="23"/>
      <c r="I86" s="23" t="s">
        <v>1159</v>
      </c>
      <c r="J86" s="22"/>
      <c r="K86" s="37" t="s">
        <v>906</v>
      </c>
      <c r="L86" s="37"/>
      <c r="M86" s="37" t="s">
        <v>1294</v>
      </c>
      <c r="N86" s="22"/>
      <c r="O86" s="37" t="s">
        <v>936</v>
      </c>
      <c r="P86" s="22" t="s">
        <v>1305</v>
      </c>
      <c r="Q86" s="22" t="s">
        <v>1305</v>
      </c>
      <c r="R86" s="22" t="s">
        <v>1309</v>
      </c>
      <c r="S86" s="22"/>
      <c r="T86" s="37" t="s">
        <v>1316</v>
      </c>
      <c r="U86" s="22"/>
      <c r="V86" s="37" t="s">
        <v>1010</v>
      </c>
      <c r="W86" s="22"/>
      <c r="X86" s="39" t="s">
        <v>876</v>
      </c>
      <c r="Y86" s="22"/>
      <c r="Z86" s="22" t="s">
        <v>1029</v>
      </c>
      <c r="AA86" s="22"/>
      <c r="AB86" s="22" t="s">
        <v>1332</v>
      </c>
      <c r="AC86" s="22"/>
      <c r="AD86" s="22"/>
    </row>
    <row r="87" spans="1:30">
      <c r="A87" s="30" t="s">
        <v>192</v>
      </c>
      <c r="B87" s="30" t="s">
        <v>45</v>
      </c>
      <c r="C87" s="23" t="s">
        <v>1403</v>
      </c>
      <c r="D87" s="22"/>
      <c r="E87" s="22" t="s">
        <v>790</v>
      </c>
      <c r="F87" s="22"/>
      <c r="G87" s="22" t="s">
        <v>576</v>
      </c>
      <c r="H87" s="23"/>
      <c r="I87" s="23" t="s">
        <v>1160</v>
      </c>
      <c r="J87" s="22"/>
      <c r="K87" s="37" t="s">
        <v>46</v>
      </c>
      <c r="L87" s="37"/>
      <c r="M87" s="37" t="s">
        <v>1233</v>
      </c>
      <c r="N87" s="22"/>
      <c r="O87" s="37" t="s">
        <v>937</v>
      </c>
      <c r="P87" s="22" t="s">
        <v>843</v>
      </c>
      <c r="Q87" s="22" t="s">
        <v>843</v>
      </c>
      <c r="R87" s="22" t="s">
        <v>392</v>
      </c>
      <c r="S87" s="22"/>
      <c r="T87" s="37" t="s">
        <v>442</v>
      </c>
      <c r="U87" s="22"/>
      <c r="V87" s="37" t="s">
        <v>46</v>
      </c>
      <c r="W87" s="22"/>
      <c r="X87" s="39" t="s">
        <v>731</v>
      </c>
      <c r="Y87" s="22"/>
      <c r="Z87" s="22" t="s">
        <v>524</v>
      </c>
      <c r="AA87" s="22"/>
      <c r="AB87" s="22" t="s">
        <v>675</v>
      </c>
      <c r="AC87" s="22"/>
      <c r="AD87" s="22"/>
    </row>
    <row r="88" spans="1:30">
      <c r="A88" s="30" t="s">
        <v>192</v>
      </c>
      <c r="B88" s="30" t="s">
        <v>48</v>
      </c>
      <c r="C88" s="23" t="s">
        <v>1402</v>
      </c>
      <c r="D88" s="22"/>
      <c r="E88" s="22" t="s">
        <v>791</v>
      </c>
      <c r="F88" s="22"/>
      <c r="G88" s="22" t="s">
        <v>577</v>
      </c>
      <c r="H88" s="23"/>
      <c r="I88" s="23" t="s">
        <v>1161</v>
      </c>
      <c r="J88" s="22"/>
      <c r="K88" s="37" t="s">
        <v>338</v>
      </c>
      <c r="L88" s="37"/>
      <c r="M88" s="37" t="s">
        <v>1234</v>
      </c>
      <c r="N88" s="22"/>
      <c r="O88" s="37" t="s">
        <v>938</v>
      </c>
      <c r="P88" s="22" t="s">
        <v>393</v>
      </c>
      <c r="Q88" s="22" t="s">
        <v>393</v>
      </c>
      <c r="R88" s="22" t="s">
        <v>393</v>
      </c>
      <c r="S88" s="22"/>
      <c r="T88" s="37" t="s">
        <v>443</v>
      </c>
      <c r="U88" s="22"/>
      <c r="V88" s="37" t="s">
        <v>483</v>
      </c>
      <c r="W88" s="22"/>
      <c r="X88" s="39" t="s">
        <v>732</v>
      </c>
      <c r="Y88" s="22"/>
      <c r="Z88" s="22" t="s">
        <v>525</v>
      </c>
      <c r="AA88" s="22"/>
      <c r="AB88" s="22" t="s">
        <v>676</v>
      </c>
      <c r="AC88" s="22"/>
      <c r="AD88" s="22"/>
    </row>
    <row r="89" spans="1:30" ht="199.5">
      <c r="A89" s="30" t="s">
        <v>192</v>
      </c>
      <c r="B89" s="30" t="s">
        <v>310</v>
      </c>
      <c r="C89" s="23" t="s">
        <v>1432</v>
      </c>
      <c r="D89" s="22"/>
      <c r="E89" s="22" t="s">
        <v>1080</v>
      </c>
      <c r="F89" s="22"/>
      <c r="G89" s="22" t="s">
        <v>1046</v>
      </c>
      <c r="H89" s="23"/>
      <c r="I89" s="23" t="s">
        <v>1162</v>
      </c>
      <c r="J89" s="22"/>
      <c r="K89" s="37" t="s">
        <v>907</v>
      </c>
      <c r="L89" s="37"/>
      <c r="M89" s="37" t="s">
        <v>1235</v>
      </c>
      <c r="N89" s="22"/>
      <c r="O89" s="37" t="s">
        <v>939</v>
      </c>
      <c r="P89" s="22" t="s">
        <v>844</v>
      </c>
      <c r="Q89" s="22" t="s">
        <v>844</v>
      </c>
      <c r="R89" s="22" t="s">
        <v>989</v>
      </c>
      <c r="S89" s="22"/>
      <c r="T89" s="37" t="s">
        <v>1000</v>
      </c>
      <c r="U89" s="22"/>
      <c r="V89" s="37" t="s">
        <v>1011</v>
      </c>
      <c r="W89" s="22"/>
      <c r="X89" s="39" t="s">
        <v>1055</v>
      </c>
      <c r="Y89" s="22"/>
      <c r="Z89" s="22" t="s">
        <v>1030</v>
      </c>
      <c r="AA89" s="22"/>
      <c r="AB89" s="22" t="s">
        <v>1065</v>
      </c>
      <c r="AC89" s="22"/>
      <c r="AD89" s="22"/>
    </row>
    <row r="90" spans="1:30">
      <c r="A90" s="30" t="s">
        <v>192</v>
      </c>
      <c r="B90" s="30" t="s">
        <v>51</v>
      </c>
      <c r="C90" s="23" t="s">
        <v>884</v>
      </c>
      <c r="D90" s="22"/>
      <c r="E90" s="22" t="s">
        <v>1081</v>
      </c>
      <c r="F90" s="22"/>
      <c r="G90" s="22" t="s">
        <v>1279</v>
      </c>
      <c r="H90" s="23"/>
      <c r="I90" s="23" t="s">
        <v>1163</v>
      </c>
      <c r="J90" s="22"/>
      <c r="K90" s="37" t="s">
        <v>1287</v>
      </c>
      <c r="L90" s="37"/>
      <c r="M90" s="37" t="s">
        <v>1295</v>
      </c>
      <c r="N90" s="22"/>
      <c r="O90" s="37" t="s">
        <v>940</v>
      </c>
      <c r="P90" s="22" t="s">
        <v>1310</v>
      </c>
      <c r="Q90" s="22" t="s">
        <v>1310</v>
      </c>
      <c r="R90" s="22" t="s">
        <v>1310</v>
      </c>
      <c r="S90" s="22"/>
      <c r="T90" s="37" t="s">
        <v>1012</v>
      </c>
      <c r="U90" s="22"/>
      <c r="V90" s="37" t="s">
        <v>1012</v>
      </c>
      <c r="W90" s="22"/>
      <c r="X90" s="39" t="s">
        <v>1324</v>
      </c>
      <c r="Y90" s="22"/>
      <c r="Z90" s="22" t="s">
        <v>1328</v>
      </c>
      <c r="AA90" s="22"/>
      <c r="AB90" s="22" t="s">
        <v>1066</v>
      </c>
      <c r="AC90" s="22"/>
      <c r="AD90" s="22"/>
    </row>
    <row r="91" spans="1:30" ht="57">
      <c r="A91" s="30" t="s">
        <v>192</v>
      </c>
      <c r="B91" s="30" t="s">
        <v>270</v>
      </c>
      <c r="C91" s="23" t="s">
        <v>1427</v>
      </c>
      <c r="D91" s="22"/>
      <c r="E91" s="22" t="s">
        <v>792</v>
      </c>
      <c r="F91" s="22"/>
      <c r="G91" s="22" t="s">
        <v>578</v>
      </c>
      <c r="H91" s="23"/>
      <c r="I91" s="23" t="s">
        <v>1164</v>
      </c>
      <c r="J91" s="22"/>
      <c r="K91" s="37" t="s">
        <v>339</v>
      </c>
      <c r="L91" s="37"/>
      <c r="M91" s="37" t="s">
        <v>1236</v>
      </c>
      <c r="N91" s="22"/>
      <c r="O91" s="37" t="s">
        <v>941</v>
      </c>
      <c r="P91" s="22" t="s">
        <v>845</v>
      </c>
      <c r="Q91" s="22" t="s">
        <v>845</v>
      </c>
      <c r="R91" s="22" t="s">
        <v>394</v>
      </c>
      <c r="S91" s="22"/>
      <c r="T91" s="37" t="s">
        <v>444</v>
      </c>
      <c r="U91" s="22"/>
      <c r="V91" s="37" t="s">
        <v>484</v>
      </c>
      <c r="W91" s="22"/>
      <c r="X91" s="39" t="s">
        <v>733</v>
      </c>
      <c r="Y91" s="22"/>
      <c r="Z91" s="22" t="s">
        <v>526</v>
      </c>
      <c r="AA91" s="22"/>
      <c r="AB91" s="22" t="s">
        <v>677</v>
      </c>
      <c r="AC91" s="22"/>
      <c r="AD91" s="22"/>
    </row>
    <row r="92" spans="1:30">
      <c r="A92" s="30" t="s">
        <v>192</v>
      </c>
      <c r="B92" s="30" t="s">
        <v>52</v>
      </c>
      <c r="C92" s="23" t="s">
        <v>885</v>
      </c>
      <c r="D92" s="22"/>
      <c r="E92" s="22" t="s">
        <v>1082</v>
      </c>
      <c r="F92" s="22"/>
      <c r="G92" s="22" t="s">
        <v>1280</v>
      </c>
      <c r="H92" s="23"/>
      <c r="I92" s="23" t="s">
        <v>1165</v>
      </c>
      <c r="J92" s="22"/>
      <c r="K92" s="37" t="s">
        <v>1288</v>
      </c>
      <c r="L92" s="37"/>
      <c r="M92" s="37" t="s">
        <v>1296</v>
      </c>
      <c r="N92" s="22"/>
      <c r="O92" s="37" t="s">
        <v>942</v>
      </c>
      <c r="P92" s="22" t="s">
        <v>1311</v>
      </c>
      <c r="Q92" s="22" t="s">
        <v>1311</v>
      </c>
      <c r="R92" s="22" t="s">
        <v>1311</v>
      </c>
      <c r="S92" s="22"/>
      <c r="T92" s="37" t="s">
        <v>1317</v>
      </c>
      <c r="U92" s="22"/>
      <c r="V92" s="37" t="s">
        <v>1013</v>
      </c>
      <c r="W92" s="22"/>
      <c r="X92" s="39" t="s">
        <v>1326</v>
      </c>
      <c r="Y92" s="22"/>
      <c r="Z92" s="22" t="s">
        <v>1031</v>
      </c>
      <c r="AA92" s="22"/>
      <c r="AB92" s="22" t="s">
        <v>1067</v>
      </c>
      <c r="AC92" s="22"/>
      <c r="AD92" s="22"/>
    </row>
    <row r="93" spans="1:30" ht="60">
      <c r="A93" s="30" t="s">
        <v>192</v>
      </c>
      <c r="B93" s="30" t="s">
        <v>271</v>
      </c>
      <c r="C93" s="23" t="s">
        <v>284</v>
      </c>
      <c r="D93" s="22"/>
      <c r="E93" s="22" t="s">
        <v>793</v>
      </c>
      <c r="F93" s="22"/>
      <c r="G93" s="22" t="s">
        <v>579</v>
      </c>
      <c r="H93" s="23"/>
      <c r="I93" s="23" t="s">
        <v>1166</v>
      </c>
      <c r="J93" s="22"/>
      <c r="K93" s="37" t="s">
        <v>340</v>
      </c>
      <c r="L93" s="37"/>
      <c r="M93" s="37" t="s">
        <v>1237</v>
      </c>
      <c r="N93" s="22"/>
      <c r="O93" s="37" t="s">
        <v>943</v>
      </c>
      <c r="P93" s="22" t="s">
        <v>846</v>
      </c>
      <c r="Q93" s="22" t="s">
        <v>846</v>
      </c>
      <c r="R93" s="22" t="s">
        <v>395</v>
      </c>
      <c r="S93" s="22"/>
      <c r="T93" s="37" t="s">
        <v>445</v>
      </c>
      <c r="U93" s="22"/>
      <c r="V93" s="37" t="s">
        <v>485</v>
      </c>
      <c r="W93" s="22"/>
      <c r="X93" s="39" t="s">
        <v>734</v>
      </c>
      <c r="Y93" s="22"/>
      <c r="Z93" s="22" t="s">
        <v>527</v>
      </c>
      <c r="AA93" s="22"/>
      <c r="AB93" s="22" t="s">
        <v>678</v>
      </c>
      <c r="AC93" s="22"/>
      <c r="AD93" s="22"/>
    </row>
    <row r="94" spans="1:30">
      <c r="A94" s="30" t="s">
        <v>192</v>
      </c>
      <c r="B94" s="30" t="s">
        <v>54</v>
      </c>
      <c r="C94" s="23" t="s">
        <v>227</v>
      </c>
      <c r="D94" s="22"/>
      <c r="E94" s="22" t="s">
        <v>794</v>
      </c>
      <c r="F94" s="22"/>
      <c r="G94" s="22" t="s">
        <v>580</v>
      </c>
      <c r="H94" s="23"/>
      <c r="I94" s="23" t="s">
        <v>1167</v>
      </c>
      <c r="J94" s="22"/>
      <c r="K94" s="37" t="s">
        <v>341</v>
      </c>
      <c r="L94" s="37"/>
      <c r="M94" s="37" t="s">
        <v>1238</v>
      </c>
      <c r="N94" s="22"/>
      <c r="O94" s="37" t="s">
        <v>944</v>
      </c>
      <c r="P94" s="22" t="s">
        <v>847</v>
      </c>
      <c r="Q94" s="22" t="s">
        <v>847</v>
      </c>
      <c r="R94" s="22" t="s">
        <v>396</v>
      </c>
      <c r="S94" s="22"/>
      <c r="T94" s="37" t="s">
        <v>446</v>
      </c>
      <c r="U94" s="22"/>
      <c r="V94" s="37" t="s">
        <v>486</v>
      </c>
      <c r="W94" s="22"/>
      <c r="X94" s="39" t="s">
        <v>735</v>
      </c>
      <c r="Y94" s="22"/>
      <c r="Z94" s="22" t="s">
        <v>528</v>
      </c>
      <c r="AA94" s="22"/>
      <c r="AB94" s="22" t="s">
        <v>679</v>
      </c>
      <c r="AC94" s="22"/>
      <c r="AD94" s="22"/>
    </row>
    <row r="95" spans="1:30" ht="30">
      <c r="A95" s="30" t="s">
        <v>192</v>
      </c>
      <c r="B95" s="30" t="s">
        <v>55</v>
      </c>
      <c r="C95" s="23" t="s">
        <v>1428</v>
      </c>
      <c r="D95" s="22"/>
      <c r="E95" s="22" t="s">
        <v>1083</v>
      </c>
      <c r="F95" s="22"/>
      <c r="G95" s="22" t="s">
        <v>1047</v>
      </c>
      <c r="H95" s="23"/>
      <c r="I95" s="23" t="s">
        <v>1168</v>
      </c>
      <c r="J95" s="22"/>
      <c r="K95" s="37" t="s">
        <v>908</v>
      </c>
      <c r="L95" s="37"/>
      <c r="M95" s="37" t="s">
        <v>1239</v>
      </c>
      <c r="N95" s="22"/>
      <c r="O95" s="37" t="s">
        <v>945</v>
      </c>
      <c r="P95" s="22" t="s">
        <v>848</v>
      </c>
      <c r="Q95" s="22" t="s">
        <v>848</v>
      </c>
      <c r="R95" s="22" t="s">
        <v>990</v>
      </c>
      <c r="S95" s="22"/>
      <c r="T95" s="37" t="s">
        <v>1001</v>
      </c>
      <c r="U95" s="22"/>
      <c r="V95" s="37" t="s">
        <v>1014</v>
      </c>
      <c r="W95" s="22"/>
      <c r="X95" s="39" t="s">
        <v>1056</v>
      </c>
      <c r="Y95" s="22"/>
      <c r="Z95" s="22" t="s">
        <v>1032</v>
      </c>
      <c r="AA95" s="22"/>
      <c r="AB95" s="22" t="s">
        <v>1068</v>
      </c>
      <c r="AC95" s="22"/>
      <c r="AD95" s="22"/>
    </row>
    <row r="96" spans="1:30" ht="30">
      <c r="A96" s="30" t="s">
        <v>192</v>
      </c>
      <c r="B96" s="30" t="s">
        <v>273</v>
      </c>
      <c r="C96" s="23" t="s">
        <v>275</v>
      </c>
      <c r="D96" s="22"/>
      <c r="E96" s="22" t="s">
        <v>795</v>
      </c>
      <c r="F96" s="22"/>
      <c r="G96" s="22" t="s">
        <v>581</v>
      </c>
      <c r="H96" s="23"/>
      <c r="I96" s="23" t="s">
        <v>1169</v>
      </c>
      <c r="J96" s="22"/>
      <c r="K96" s="37" t="s">
        <v>342</v>
      </c>
      <c r="L96" s="37"/>
      <c r="M96" s="37" t="s">
        <v>1240</v>
      </c>
      <c r="N96" s="22"/>
      <c r="O96" s="37" t="s">
        <v>946</v>
      </c>
      <c r="P96" s="22" t="s">
        <v>849</v>
      </c>
      <c r="Q96" s="22" t="s">
        <v>849</v>
      </c>
      <c r="R96" s="22" t="s">
        <v>397</v>
      </c>
      <c r="S96" s="22"/>
      <c r="T96" s="37" t="s">
        <v>447</v>
      </c>
      <c r="U96" s="22"/>
      <c r="V96" s="37" t="s">
        <v>447</v>
      </c>
      <c r="W96" s="22"/>
      <c r="X96" s="39" t="s">
        <v>736</v>
      </c>
      <c r="Y96" s="22"/>
      <c r="Z96" s="22" t="s">
        <v>529</v>
      </c>
      <c r="AA96" s="22"/>
      <c r="AB96" s="22" t="s">
        <v>680</v>
      </c>
      <c r="AC96" s="22"/>
      <c r="AD96" s="22"/>
    </row>
    <row r="97" spans="1:30" ht="30">
      <c r="A97" s="30" t="s">
        <v>192</v>
      </c>
      <c r="B97" s="30" t="s">
        <v>272</v>
      </c>
      <c r="C97" s="23" t="s">
        <v>302</v>
      </c>
      <c r="D97" s="22"/>
      <c r="E97" s="22" t="s">
        <v>796</v>
      </c>
      <c r="F97" s="22"/>
      <c r="G97" s="22" t="s">
        <v>582</v>
      </c>
      <c r="H97" s="23"/>
      <c r="I97" s="23" t="s">
        <v>1170</v>
      </c>
      <c r="J97" s="22"/>
      <c r="K97" s="37" t="s">
        <v>343</v>
      </c>
      <c r="L97" s="37"/>
      <c r="M97" s="37" t="s">
        <v>1241</v>
      </c>
      <c r="N97" s="22"/>
      <c r="O97" s="37" t="s">
        <v>947</v>
      </c>
      <c r="P97" s="22" t="s">
        <v>850</v>
      </c>
      <c r="Q97" s="22" t="s">
        <v>850</v>
      </c>
      <c r="R97" s="22" t="s">
        <v>398</v>
      </c>
      <c r="S97" s="22"/>
      <c r="T97" s="37" t="s">
        <v>448</v>
      </c>
      <c r="U97" s="22"/>
      <c r="V97" s="37" t="s">
        <v>398</v>
      </c>
      <c r="W97" s="22"/>
      <c r="X97" s="39" t="s">
        <v>737</v>
      </c>
      <c r="Y97" s="22"/>
      <c r="Z97" s="22" t="s">
        <v>530</v>
      </c>
      <c r="AA97" s="22"/>
      <c r="AB97" s="22" t="s">
        <v>681</v>
      </c>
      <c r="AC97" s="22"/>
      <c r="AD97" s="22"/>
    </row>
    <row r="98" spans="1:30" ht="42.75">
      <c r="A98" s="30" t="s">
        <v>192</v>
      </c>
      <c r="B98" s="30" t="s">
        <v>56</v>
      </c>
      <c r="C98" s="23" t="s">
        <v>320</v>
      </c>
      <c r="D98" s="22"/>
      <c r="E98" s="22" t="s">
        <v>797</v>
      </c>
      <c r="F98" s="22"/>
      <c r="G98" s="22" t="s">
        <v>583</v>
      </c>
      <c r="H98" s="23"/>
      <c r="I98" s="23" t="s">
        <v>1171</v>
      </c>
      <c r="J98" s="22"/>
      <c r="K98" s="37" t="s">
        <v>344</v>
      </c>
      <c r="L98" s="37"/>
      <c r="M98" s="37" t="s">
        <v>1242</v>
      </c>
      <c r="N98" s="22"/>
      <c r="O98" s="37" t="s">
        <v>948</v>
      </c>
      <c r="P98" s="22" t="s">
        <v>851</v>
      </c>
      <c r="Q98" s="22" t="s">
        <v>851</v>
      </c>
      <c r="R98" s="22" t="s">
        <v>399</v>
      </c>
      <c r="S98" s="22"/>
      <c r="T98" s="37" t="s">
        <v>449</v>
      </c>
      <c r="U98" s="22"/>
      <c r="V98" s="37" t="s">
        <v>487</v>
      </c>
      <c r="W98" s="22"/>
      <c r="X98" s="39" t="s">
        <v>738</v>
      </c>
      <c r="Y98" s="22"/>
      <c r="Z98" s="22" t="s">
        <v>531</v>
      </c>
      <c r="AA98" s="22"/>
      <c r="AB98" s="22" t="s">
        <v>682</v>
      </c>
      <c r="AC98" s="22"/>
      <c r="AD98" s="22"/>
    </row>
    <row r="99" spans="1:30" ht="42.75">
      <c r="A99" s="30" t="s">
        <v>192</v>
      </c>
      <c r="B99" s="30" t="s">
        <v>60</v>
      </c>
      <c r="C99" s="23" t="s">
        <v>321</v>
      </c>
      <c r="D99" s="22"/>
      <c r="E99" s="22" t="s">
        <v>798</v>
      </c>
      <c r="F99" s="22"/>
      <c r="G99" s="22" t="s">
        <v>584</v>
      </c>
      <c r="H99" s="23"/>
      <c r="I99" s="23" t="s">
        <v>1172</v>
      </c>
      <c r="J99" s="22"/>
      <c r="K99" s="37" t="s">
        <v>345</v>
      </c>
      <c r="L99" s="37"/>
      <c r="M99" s="37" t="s">
        <v>1243</v>
      </c>
      <c r="N99" s="22"/>
      <c r="O99" s="37" t="s">
        <v>949</v>
      </c>
      <c r="P99" s="22" t="s">
        <v>852</v>
      </c>
      <c r="Q99" s="22" t="s">
        <v>852</v>
      </c>
      <c r="R99" s="22" t="s">
        <v>400</v>
      </c>
      <c r="S99" s="22"/>
      <c r="T99" s="37" t="s">
        <v>450</v>
      </c>
      <c r="U99" s="22"/>
      <c r="V99" s="37" t="s">
        <v>488</v>
      </c>
      <c r="W99" s="22"/>
      <c r="X99" s="39" t="s">
        <v>739</v>
      </c>
      <c r="Y99" s="22"/>
      <c r="Z99" s="22" t="s">
        <v>532</v>
      </c>
      <c r="AA99" s="22"/>
      <c r="AB99" s="22" t="s">
        <v>683</v>
      </c>
      <c r="AC99" s="22"/>
      <c r="AD99" s="22"/>
    </row>
    <row r="100" spans="1:30" ht="42.75">
      <c r="A100" s="30" t="s">
        <v>192</v>
      </c>
      <c r="B100" s="30" t="s">
        <v>64</v>
      </c>
      <c r="C100" s="23" t="s">
        <v>322</v>
      </c>
      <c r="D100" s="22"/>
      <c r="E100" s="22" t="s">
        <v>799</v>
      </c>
      <c r="F100" s="22"/>
      <c r="G100" s="22" t="s">
        <v>585</v>
      </c>
      <c r="H100" s="23"/>
      <c r="I100" s="23" t="s">
        <v>1173</v>
      </c>
      <c r="J100" s="22"/>
      <c r="K100" s="37" t="s">
        <v>346</v>
      </c>
      <c r="L100" s="37"/>
      <c r="M100" s="37" t="s">
        <v>1244</v>
      </c>
      <c r="N100" s="22"/>
      <c r="O100" s="37" t="s">
        <v>950</v>
      </c>
      <c r="P100" s="22" t="s">
        <v>853</v>
      </c>
      <c r="Q100" s="22" t="s">
        <v>853</v>
      </c>
      <c r="R100" s="22" t="s">
        <v>401</v>
      </c>
      <c r="S100" s="22"/>
      <c r="T100" s="37" t="s">
        <v>451</v>
      </c>
      <c r="U100" s="22"/>
      <c r="V100" s="37" t="s">
        <v>489</v>
      </c>
      <c r="W100" s="22"/>
      <c r="X100" s="39" t="s">
        <v>740</v>
      </c>
      <c r="Y100" s="22"/>
      <c r="Z100" s="22" t="s">
        <v>533</v>
      </c>
      <c r="AA100" s="22"/>
      <c r="AB100" s="22" t="s">
        <v>684</v>
      </c>
      <c r="AC100" s="22"/>
      <c r="AD100" s="22"/>
    </row>
    <row r="101" spans="1:30" ht="45">
      <c r="A101" s="30" t="s">
        <v>192</v>
      </c>
      <c r="B101" s="30" t="s">
        <v>68</v>
      </c>
      <c r="C101" s="23" t="s">
        <v>323</v>
      </c>
      <c r="D101" s="22"/>
      <c r="E101" s="22" t="s">
        <v>800</v>
      </c>
      <c r="F101" s="22"/>
      <c r="G101" s="22" t="s">
        <v>586</v>
      </c>
      <c r="H101" s="23"/>
      <c r="I101" s="23" t="s">
        <v>1174</v>
      </c>
      <c r="J101" s="22"/>
      <c r="K101" s="37" t="s">
        <v>347</v>
      </c>
      <c r="L101" s="37"/>
      <c r="M101" s="37" t="s">
        <v>1245</v>
      </c>
      <c r="N101" s="22"/>
      <c r="O101" s="37" t="s">
        <v>951</v>
      </c>
      <c r="P101" s="22" t="s">
        <v>402</v>
      </c>
      <c r="Q101" s="22" t="s">
        <v>402</v>
      </c>
      <c r="R101" s="22" t="s">
        <v>402</v>
      </c>
      <c r="S101" s="22"/>
      <c r="T101" s="37" t="s">
        <v>452</v>
      </c>
      <c r="U101" s="22"/>
      <c r="V101" s="37" t="s">
        <v>490</v>
      </c>
      <c r="W101" s="22"/>
      <c r="X101" s="39" t="s">
        <v>741</v>
      </c>
      <c r="Y101" s="22"/>
      <c r="Z101" s="22" t="s">
        <v>534</v>
      </c>
      <c r="AA101" s="22"/>
      <c r="AB101" s="22" t="s">
        <v>685</v>
      </c>
      <c r="AC101" s="22"/>
      <c r="AD101" s="22"/>
    </row>
    <row r="102" spans="1:30" ht="30">
      <c r="A102" s="30" t="s">
        <v>192</v>
      </c>
      <c r="B102" s="30" t="s">
        <v>72</v>
      </c>
      <c r="C102" s="23" t="s">
        <v>303</v>
      </c>
      <c r="D102" s="22"/>
      <c r="E102" s="22" t="s">
        <v>801</v>
      </c>
      <c r="F102" s="22"/>
      <c r="G102" s="22" t="s">
        <v>587</v>
      </c>
      <c r="H102" s="23"/>
      <c r="I102" s="23" t="s">
        <v>1175</v>
      </c>
      <c r="J102" s="22"/>
      <c r="K102" s="37" t="s">
        <v>348</v>
      </c>
      <c r="L102" s="37"/>
      <c r="M102" s="37" t="s">
        <v>1246</v>
      </c>
      <c r="N102" s="22"/>
      <c r="O102" s="37" t="s">
        <v>952</v>
      </c>
      <c r="P102" s="22" t="s">
        <v>403</v>
      </c>
      <c r="Q102" s="22" t="s">
        <v>403</v>
      </c>
      <c r="R102" s="22" t="s">
        <v>403</v>
      </c>
      <c r="S102" s="22"/>
      <c r="T102" s="37" t="s">
        <v>453</v>
      </c>
      <c r="U102" s="22"/>
      <c r="V102" s="37" t="s">
        <v>491</v>
      </c>
      <c r="W102" s="22"/>
      <c r="X102" s="39" t="s">
        <v>742</v>
      </c>
      <c r="Y102" s="22"/>
      <c r="Z102" s="22" t="s">
        <v>535</v>
      </c>
      <c r="AA102" s="22"/>
      <c r="AB102" s="22" t="s">
        <v>686</v>
      </c>
      <c r="AC102" s="22"/>
      <c r="AD102" s="22"/>
    </row>
    <row r="103" spans="1:30" ht="30">
      <c r="A103" s="30" t="s">
        <v>192</v>
      </c>
      <c r="B103" s="30" t="s">
        <v>75</v>
      </c>
      <c r="C103" s="23" t="s">
        <v>308</v>
      </c>
      <c r="D103" s="22"/>
      <c r="E103" s="22" t="s">
        <v>802</v>
      </c>
      <c r="F103" s="22"/>
      <c r="G103" s="22" t="s">
        <v>588</v>
      </c>
      <c r="H103" s="23"/>
      <c r="I103" s="23" t="s">
        <v>1176</v>
      </c>
      <c r="J103" s="22"/>
      <c r="K103" s="37" t="s">
        <v>349</v>
      </c>
      <c r="L103" s="37"/>
      <c r="M103" s="37" t="s">
        <v>1247</v>
      </c>
      <c r="N103" s="22"/>
      <c r="O103" s="37" t="s">
        <v>953</v>
      </c>
      <c r="P103" s="22" t="s">
        <v>404</v>
      </c>
      <c r="Q103" s="22" t="s">
        <v>404</v>
      </c>
      <c r="R103" s="22" t="s">
        <v>404</v>
      </c>
      <c r="S103" s="22"/>
      <c r="T103" s="37" t="s">
        <v>454</v>
      </c>
      <c r="U103" s="22"/>
      <c r="V103" s="37" t="s">
        <v>492</v>
      </c>
      <c r="W103" s="22"/>
      <c r="X103" s="39" t="s">
        <v>743</v>
      </c>
      <c r="Y103" s="22"/>
      <c r="Z103" s="22" t="s">
        <v>536</v>
      </c>
      <c r="AA103" s="22"/>
      <c r="AB103" s="22" t="s">
        <v>687</v>
      </c>
      <c r="AC103" s="22"/>
      <c r="AD103" s="22"/>
    </row>
    <row r="104" spans="1:30" ht="270.75">
      <c r="A104" s="30" t="s">
        <v>192</v>
      </c>
      <c r="B104" s="30" t="s">
        <v>85</v>
      </c>
      <c r="C104" s="24" t="s">
        <v>1424</v>
      </c>
      <c r="D104" s="22"/>
      <c r="E104" s="22" t="s">
        <v>1097</v>
      </c>
      <c r="F104" s="22"/>
      <c r="G104" s="22" t="s">
        <v>1094</v>
      </c>
      <c r="H104" s="24"/>
      <c r="I104" s="24" t="s">
        <v>1177</v>
      </c>
      <c r="J104" s="25"/>
      <c r="K104" s="37" t="s">
        <v>1088</v>
      </c>
      <c r="L104" s="37"/>
      <c r="M104" s="37" t="s">
        <v>1248</v>
      </c>
      <c r="N104" s="25"/>
      <c r="O104" s="37" t="s">
        <v>1089</v>
      </c>
      <c r="P104" s="22" t="s">
        <v>1408</v>
      </c>
      <c r="Q104" s="25" t="s">
        <v>1411</v>
      </c>
      <c r="R104" s="22" t="s">
        <v>1090</v>
      </c>
      <c r="S104" s="22"/>
      <c r="T104" s="37" t="s">
        <v>1091</v>
      </c>
      <c r="U104" s="22"/>
      <c r="V104" s="37" t="s">
        <v>1092</v>
      </c>
      <c r="W104" s="22"/>
      <c r="X104" s="39" t="s">
        <v>1095</v>
      </c>
      <c r="Y104" s="22"/>
      <c r="Z104" s="22" t="s">
        <v>1093</v>
      </c>
      <c r="AA104" s="22"/>
      <c r="AB104" s="22" t="s">
        <v>1096</v>
      </c>
      <c r="AC104" s="22"/>
      <c r="AD104" s="22"/>
    </row>
    <row r="105" spans="1:30">
      <c r="A105" s="30" t="s">
        <v>192</v>
      </c>
      <c r="B105" s="30" t="s">
        <v>229</v>
      </c>
      <c r="C105" s="23" t="s">
        <v>870</v>
      </c>
      <c r="D105" s="22"/>
      <c r="E105" s="22" t="s">
        <v>1084</v>
      </c>
      <c r="F105" s="22"/>
      <c r="G105" s="22" t="s">
        <v>1281</v>
      </c>
      <c r="H105" s="23"/>
      <c r="I105" s="23" t="s">
        <v>1178</v>
      </c>
      <c r="J105" s="22"/>
      <c r="K105" s="37" t="s">
        <v>1289</v>
      </c>
      <c r="L105" s="37"/>
      <c r="M105" s="37" t="s">
        <v>1297</v>
      </c>
      <c r="N105" s="22"/>
      <c r="O105" s="37" t="s">
        <v>954</v>
      </c>
      <c r="P105" s="22" t="s">
        <v>1302</v>
      </c>
      <c r="Q105" s="22" t="s">
        <v>1302</v>
      </c>
      <c r="R105" s="22" t="s">
        <v>1312</v>
      </c>
      <c r="S105" s="22"/>
      <c r="T105" s="37" t="s">
        <v>1002</v>
      </c>
      <c r="U105" s="22"/>
      <c r="V105" s="37" t="s">
        <v>1002</v>
      </c>
      <c r="W105" s="22"/>
      <c r="X105" s="39" t="s">
        <v>877</v>
      </c>
      <c r="Y105" s="22"/>
      <c r="Z105" s="22" t="s">
        <v>1033</v>
      </c>
      <c r="AA105" s="22"/>
      <c r="AB105" s="22" t="s">
        <v>1069</v>
      </c>
      <c r="AC105" s="22"/>
      <c r="AD105" s="22"/>
    </row>
    <row r="106" spans="1:30">
      <c r="A106" s="30" t="s">
        <v>192</v>
      </c>
      <c r="B106" s="30" t="s">
        <v>232</v>
      </c>
      <c r="C106" s="23" t="s">
        <v>871</v>
      </c>
      <c r="D106" s="22"/>
      <c r="E106" s="22" t="s">
        <v>1085</v>
      </c>
      <c r="F106" s="22"/>
      <c r="G106" s="22" t="s">
        <v>1282</v>
      </c>
      <c r="H106" s="23"/>
      <c r="I106" s="23" t="s">
        <v>1179</v>
      </c>
      <c r="J106" s="22"/>
      <c r="K106" s="37" t="s">
        <v>1290</v>
      </c>
      <c r="L106" s="37"/>
      <c r="M106" s="37" t="s">
        <v>1298</v>
      </c>
      <c r="N106" s="22"/>
      <c r="O106" s="37" t="s">
        <v>955</v>
      </c>
      <c r="P106" s="22" t="s">
        <v>1303</v>
      </c>
      <c r="Q106" s="22" t="s">
        <v>1303</v>
      </c>
      <c r="R106" s="22" t="s">
        <v>1303</v>
      </c>
      <c r="S106" s="22"/>
      <c r="T106" s="37" t="s">
        <v>1318</v>
      </c>
      <c r="U106" s="22"/>
      <c r="V106" s="37" t="s">
        <v>1015</v>
      </c>
      <c r="W106" s="22"/>
      <c r="X106" s="39" t="s">
        <v>878</v>
      </c>
      <c r="Y106" s="22"/>
      <c r="Z106" s="22" t="s">
        <v>1034</v>
      </c>
      <c r="AA106" s="22"/>
      <c r="AB106" s="22" t="s">
        <v>1330</v>
      </c>
      <c r="AC106" s="22"/>
      <c r="AD106" s="22"/>
    </row>
    <row r="107" spans="1:30">
      <c r="A107" s="30" t="s">
        <v>192</v>
      </c>
      <c r="B107" s="30" t="s">
        <v>233</v>
      </c>
      <c r="C107" s="23" t="s">
        <v>872</v>
      </c>
      <c r="D107" s="22"/>
      <c r="E107" s="22" t="s">
        <v>1086</v>
      </c>
      <c r="F107" s="22"/>
      <c r="G107" s="22" t="s">
        <v>1283</v>
      </c>
      <c r="H107" s="23"/>
      <c r="I107" s="23" t="s">
        <v>1180</v>
      </c>
      <c r="J107" s="22"/>
      <c r="K107" s="37" t="s">
        <v>1291</v>
      </c>
      <c r="L107" s="37"/>
      <c r="M107" s="37" t="s">
        <v>1299</v>
      </c>
      <c r="N107" s="22"/>
      <c r="O107" s="37" t="s">
        <v>956</v>
      </c>
      <c r="P107" s="22" t="s">
        <v>1304</v>
      </c>
      <c r="Q107" s="22" t="s">
        <v>1304</v>
      </c>
      <c r="R107" s="22" t="s">
        <v>1313</v>
      </c>
      <c r="S107" s="22"/>
      <c r="T107" s="37" t="s">
        <v>1319</v>
      </c>
      <c r="U107" s="22"/>
      <c r="V107" s="37" t="s">
        <v>1016</v>
      </c>
      <c r="W107" s="22"/>
      <c r="X107" s="39" t="s">
        <v>879</v>
      </c>
      <c r="Y107" s="22"/>
      <c r="Z107" s="22" t="s">
        <v>1035</v>
      </c>
      <c r="AA107" s="22"/>
      <c r="AB107" s="22" t="s">
        <v>1331</v>
      </c>
      <c r="AC107" s="22"/>
      <c r="AD107" s="22"/>
    </row>
    <row r="108" spans="1:30">
      <c r="A108" s="30" t="s">
        <v>192</v>
      </c>
      <c r="B108" s="30" t="s">
        <v>97</v>
      </c>
      <c r="C108" s="23" t="s">
        <v>102</v>
      </c>
      <c r="D108" s="22"/>
      <c r="E108" s="22" t="s">
        <v>405</v>
      </c>
      <c r="F108" s="22"/>
      <c r="G108" s="22" t="s">
        <v>589</v>
      </c>
      <c r="H108" s="23"/>
      <c r="I108" s="23" t="s">
        <v>1181</v>
      </c>
      <c r="J108" s="22"/>
      <c r="K108" s="37" t="s">
        <v>350</v>
      </c>
      <c r="L108" s="37"/>
      <c r="M108" s="37" t="s">
        <v>1249</v>
      </c>
      <c r="N108" s="22"/>
      <c r="O108" s="37" t="s">
        <v>957</v>
      </c>
      <c r="P108" s="22" t="s">
        <v>405</v>
      </c>
      <c r="Q108" s="22" t="s">
        <v>405</v>
      </c>
      <c r="R108" s="22" t="s">
        <v>405</v>
      </c>
      <c r="S108" s="22"/>
      <c r="T108" s="37" t="s">
        <v>405</v>
      </c>
      <c r="U108" s="22"/>
      <c r="V108" s="37" t="s">
        <v>405</v>
      </c>
      <c r="W108" s="22"/>
      <c r="X108" s="39" t="s">
        <v>744</v>
      </c>
      <c r="Y108" s="22"/>
      <c r="Z108" s="22" t="s">
        <v>520</v>
      </c>
      <c r="AA108" s="22"/>
      <c r="AB108" s="22" t="s">
        <v>688</v>
      </c>
      <c r="AC108" s="22"/>
      <c r="AD108" s="22"/>
    </row>
    <row r="109" spans="1:30">
      <c r="A109" s="30" t="s">
        <v>192</v>
      </c>
      <c r="B109" s="30" t="s">
        <v>98</v>
      </c>
      <c r="C109" s="23" t="s">
        <v>230</v>
      </c>
      <c r="D109" s="22"/>
      <c r="E109" s="22" t="s">
        <v>803</v>
      </c>
      <c r="F109" s="22"/>
      <c r="G109" s="22" t="s">
        <v>590</v>
      </c>
      <c r="H109" s="23"/>
      <c r="I109" s="23" t="s">
        <v>1182</v>
      </c>
      <c r="J109" s="22"/>
      <c r="K109" s="37" t="s">
        <v>351</v>
      </c>
      <c r="L109" s="37"/>
      <c r="M109" s="37" t="s">
        <v>1250</v>
      </c>
      <c r="N109" s="22"/>
      <c r="O109" s="37" t="s">
        <v>958</v>
      </c>
      <c r="P109" s="22" t="s">
        <v>854</v>
      </c>
      <c r="Q109" s="22" t="s">
        <v>854</v>
      </c>
      <c r="R109" s="22" t="s">
        <v>406</v>
      </c>
      <c r="S109" s="22"/>
      <c r="T109" s="37" t="s">
        <v>455</v>
      </c>
      <c r="U109" s="22"/>
      <c r="V109" s="37" t="s">
        <v>493</v>
      </c>
      <c r="W109" s="22"/>
      <c r="X109" s="39" t="s">
        <v>745</v>
      </c>
      <c r="Y109" s="22"/>
      <c r="Z109" s="22" t="s">
        <v>537</v>
      </c>
      <c r="AA109" s="22"/>
      <c r="AB109" s="22" t="s">
        <v>689</v>
      </c>
      <c r="AC109" s="22"/>
      <c r="AD109" s="22"/>
    </row>
    <row r="110" spans="1:30">
      <c r="A110" s="30" t="s">
        <v>192</v>
      </c>
      <c r="B110" s="30" t="s">
        <v>99</v>
      </c>
      <c r="C110" s="23" t="s">
        <v>101</v>
      </c>
      <c r="D110" s="22"/>
      <c r="E110" s="22" t="s">
        <v>804</v>
      </c>
      <c r="F110" s="22"/>
      <c r="G110" s="22" t="s">
        <v>591</v>
      </c>
      <c r="H110" s="23"/>
      <c r="I110" s="23" t="s">
        <v>1183</v>
      </c>
      <c r="J110" s="22"/>
      <c r="K110" s="37" t="s">
        <v>352</v>
      </c>
      <c r="L110" s="37"/>
      <c r="M110" s="37" t="s">
        <v>1251</v>
      </c>
      <c r="N110" s="22"/>
      <c r="O110" s="37" t="s">
        <v>959</v>
      </c>
      <c r="P110" s="22" t="s">
        <v>407</v>
      </c>
      <c r="Q110" s="22" t="s">
        <v>407</v>
      </c>
      <c r="R110" s="22" t="s">
        <v>407</v>
      </c>
      <c r="S110" s="22"/>
      <c r="T110" s="37" t="s">
        <v>456</v>
      </c>
      <c r="U110" s="22"/>
      <c r="V110" s="37" t="s">
        <v>456</v>
      </c>
      <c r="W110" s="22"/>
      <c r="X110" s="39" t="s">
        <v>746</v>
      </c>
      <c r="Y110" s="22"/>
      <c r="Z110" s="22" t="s">
        <v>538</v>
      </c>
      <c r="AA110" s="22"/>
      <c r="AB110" s="22" t="s">
        <v>690</v>
      </c>
      <c r="AC110" s="22"/>
      <c r="AD110" s="22"/>
    </row>
    <row r="111" spans="1:30">
      <c r="A111" s="30" t="s">
        <v>192</v>
      </c>
      <c r="B111" s="30" t="s">
        <v>100</v>
      </c>
      <c r="C111" s="23" t="s">
        <v>231</v>
      </c>
      <c r="D111" s="22"/>
      <c r="E111" s="22" t="s">
        <v>805</v>
      </c>
      <c r="F111" s="22"/>
      <c r="G111" s="22" t="s">
        <v>592</v>
      </c>
      <c r="H111" s="23"/>
      <c r="I111" s="23" t="s">
        <v>1184</v>
      </c>
      <c r="J111" s="22"/>
      <c r="K111" s="37" t="s">
        <v>353</v>
      </c>
      <c r="L111" s="37"/>
      <c r="M111" s="37" t="s">
        <v>1252</v>
      </c>
      <c r="N111" s="22"/>
      <c r="O111" s="37" t="s">
        <v>960</v>
      </c>
      <c r="P111" s="22" t="s">
        <v>408</v>
      </c>
      <c r="Q111" s="22" t="s">
        <v>408</v>
      </c>
      <c r="R111" s="22" t="s">
        <v>408</v>
      </c>
      <c r="S111" s="22"/>
      <c r="T111" s="37" t="s">
        <v>457</v>
      </c>
      <c r="U111" s="22"/>
      <c r="V111" s="37" t="s">
        <v>494</v>
      </c>
      <c r="W111" s="22"/>
      <c r="X111" s="39" t="s">
        <v>747</v>
      </c>
      <c r="Y111" s="22"/>
      <c r="Z111" s="22" t="s">
        <v>539</v>
      </c>
      <c r="AA111" s="22"/>
      <c r="AB111" s="22" t="s">
        <v>691</v>
      </c>
      <c r="AC111" s="22"/>
      <c r="AD111" s="22"/>
    </row>
    <row r="112" spans="1:30">
      <c r="A112" s="30" t="s">
        <v>192</v>
      </c>
      <c r="B112" s="30" t="s">
        <v>108</v>
      </c>
      <c r="C112" s="23" t="s">
        <v>90</v>
      </c>
      <c r="D112" s="22"/>
      <c r="E112" s="22" t="s">
        <v>806</v>
      </c>
      <c r="F112" s="22"/>
      <c r="G112" s="22" t="s">
        <v>593</v>
      </c>
      <c r="H112" s="23"/>
      <c r="I112" s="23" t="s">
        <v>1185</v>
      </c>
      <c r="J112" s="22"/>
      <c r="K112" s="37" t="s">
        <v>354</v>
      </c>
      <c r="L112" s="37"/>
      <c r="M112" s="37" t="s">
        <v>1253</v>
      </c>
      <c r="N112" s="22"/>
      <c r="O112" s="37" t="s">
        <v>961</v>
      </c>
      <c r="P112" s="22" t="s">
        <v>855</v>
      </c>
      <c r="Q112" s="22" t="s">
        <v>855</v>
      </c>
      <c r="R112" s="22" t="s">
        <v>409</v>
      </c>
      <c r="S112" s="22"/>
      <c r="T112" s="37" t="s">
        <v>458</v>
      </c>
      <c r="U112" s="22"/>
      <c r="V112" s="37" t="s">
        <v>458</v>
      </c>
      <c r="W112" s="22"/>
      <c r="X112" s="39" t="s">
        <v>748</v>
      </c>
      <c r="Y112" s="22"/>
      <c r="Z112" s="22" t="s">
        <v>540</v>
      </c>
      <c r="AA112" s="22"/>
      <c r="AB112" s="22" t="s">
        <v>692</v>
      </c>
      <c r="AC112" s="22"/>
      <c r="AD112" s="22"/>
    </row>
    <row r="113" spans="1:30">
      <c r="A113" s="30" t="s">
        <v>192</v>
      </c>
      <c r="B113" s="30" t="s">
        <v>113</v>
      </c>
      <c r="C113" s="23" t="s">
        <v>319</v>
      </c>
      <c r="D113" s="22"/>
      <c r="E113" s="22" t="s">
        <v>807</v>
      </c>
      <c r="F113" s="22"/>
      <c r="G113" s="22" t="s">
        <v>594</v>
      </c>
      <c r="H113" s="23"/>
      <c r="I113" s="23" t="s">
        <v>1186</v>
      </c>
      <c r="J113" s="22"/>
      <c r="K113" s="37" t="s">
        <v>355</v>
      </c>
      <c r="L113" s="37"/>
      <c r="M113" s="37" t="s">
        <v>1254</v>
      </c>
      <c r="N113" s="22"/>
      <c r="O113" s="37" t="s">
        <v>962</v>
      </c>
      <c r="P113" s="22" t="s">
        <v>410</v>
      </c>
      <c r="Q113" s="22" t="s">
        <v>410</v>
      </c>
      <c r="R113" s="22" t="s">
        <v>410</v>
      </c>
      <c r="S113" s="22"/>
      <c r="T113" s="37" t="s">
        <v>459</v>
      </c>
      <c r="U113" s="22"/>
      <c r="V113" s="37" t="s">
        <v>459</v>
      </c>
      <c r="W113" s="22"/>
      <c r="X113" s="39" t="s">
        <v>749</v>
      </c>
      <c r="Y113" s="22"/>
      <c r="Z113" s="22" t="s">
        <v>541</v>
      </c>
      <c r="AA113" s="22"/>
      <c r="AB113" s="22" t="s">
        <v>693</v>
      </c>
      <c r="AC113" s="22"/>
      <c r="AD113" s="22"/>
    </row>
    <row r="114" spans="1:30" ht="30">
      <c r="A114" s="30" t="s">
        <v>192</v>
      </c>
      <c r="B114" s="30" t="s">
        <v>118</v>
      </c>
      <c r="C114" s="23" t="s">
        <v>91</v>
      </c>
      <c r="D114" s="22"/>
      <c r="E114" s="22" t="s">
        <v>808</v>
      </c>
      <c r="F114" s="22"/>
      <c r="G114" s="22" t="s">
        <v>595</v>
      </c>
      <c r="H114" s="23"/>
      <c r="I114" s="23" t="s">
        <v>1187</v>
      </c>
      <c r="J114" s="22"/>
      <c r="K114" s="37" t="s">
        <v>356</v>
      </c>
      <c r="L114" s="37"/>
      <c r="M114" s="37" t="s">
        <v>1255</v>
      </c>
      <c r="N114" s="22"/>
      <c r="O114" s="37" t="s">
        <v>963</v>
      </c>
      <c r="P114" s="22" t="s">
        <v>411</v>
      </c>
      <c r="Q114" s="22" t="s">
        <v>411</v>
      </c>
      <c r="R114" s="22" t="s">
        <v>411</v>
      </c>
      <c r="S114" s="22"/>
      <c r="T114" s="37" t="s">
        <v>460</v>
      </c>
      <c r="U114" s="22"/>
      <c r="V114" s="37" t="s">
        <v>460</v>
      </c>
      <c r="W114" s="22"/>
      <c r="X114" s="39" t="s">
        <v>750</v>
      </c>
      <c r="Y114" s="22"/>
      <c r="Z114" s="22" t="s">
        <v>542</v>
      </c>
      <c r="AA114" s="22"/>
      <c r="AB114" s="22" t="s">
        <v>694</v>
      </c>
      <c r="AC114" s="22"/>
      <c r="AD114" s="22"/>
    </row>
    <row r="115" spans="1:30">
      <c r="A115" s="30" t="s">
        <v>192</v>
      </c>
      <c r="B115" s="30" t="s">
        <v>123</v>
      </c>
      <c r="C115" s="23" t="s">
        <v>92</v>
      </c>
      <c r="D115" s="22"/>
      <c r="E115" s="22" t="s">
        <v>809</v>
      </c>
      <c r="F115" s="22"/>
      <c r="G115" s="22" t="s">
        <v>596</v>
      </c>
      <c r="H115" s="23"/>
      <c r="I115" s="23" t="s">
        <v>1188</v>
      </c>
      <c r="J115" s="22"/>
      <c r="K115" s="37" t="s">
        <v>357</v>
      </c>
      <c r="L115" s="37"/>
      <c r="M115" s="37" t="s">
        <v>1256</v>
      </c>
      <c r="N115" s="22"/>
      <c r="O115" s="37" t="s">
        <v>964</v>
      </c>
      <c r="P115" s="22" t="s">
        <v>412</v>
      </c>
      <c r="Q115" s="22" t="s">
        <v>412</v>
      </c>
      <c r="R115" s="22" t="s">
        <v>412</v>
      </c>
      <c r="S115" s="22"/>
      <c r="T115" s="37" t="s">
        <v>461</v>
      </c>
      <c r="U115" s="22"/>
      <c r="V115" s="37" t="s">
        <v>495</v>
      </c>
      <c r="W115" s="22"/>
      <c r="X115" s="39" t="s">
        <v>751</v>
      </c>
      <c r="Y115" s="22"/>
      <c r="Z115" s="22" t="s">
        <v>543</v>
      </c>
      <c r="AA115" s="22"/>
      <c r="AB115" s="22" t="s">
        <v>695</v>
      </c>
      <c r="AC115" s="22"/>
      <c r="AD115" s="22"/>
    </row>
    <row r="116" spans="1:30">
      <c r="A116" s="30" t="s">
        <v>192</v>
      </c>
      <c r="B116" s="30" t="s">
        <v>128</v>
      </c>
      <c r="C116" s="23" t="s">
        <v>93</v>
      </c>
      <c r="D116" s="22"/>
      <c r="E116" s="22" t="s">
        <v>810</v>
      </c>
      <c r="F116" s="22"/>
      <c r="G116" s="22" t="s">
        <v>597</v>
      </c>
      <c r="H116" s="23"/>
      <c r="I116" s="23" t="s">
        <v>1189</v>
      </c>
      <c r="J116" s="22"/>
      <c r="K116" s="37" t="s">
        <v>358</v>
      </c>
      <c r="L116" s="37"/>
      <c r="M116" s="37" t="s">
        <v>1257</v>
      </c>
      <c r="N116" s="22"/>
      <c r="O116" s="37" t="s">
        <v>965</v>
      </c>
      <c r="P116" s="22" t="s">
        <v>413</v>
      </c>
      <c r="Q116" s="22" t="s">
        <v>413</v>
      </c>
      <c r="R116" s="22" t="s">
        <v>413</v>
      </c>
      <c r="S116" s="22"/>
      <c r="T116" s="37" t="s">
        <v>462</v>
      </c>
      <c r="U116" s="22"/>
      <c r="V116" s="37" t="s">
        <v>496</v>
      </c>
      <c r="W116" s="22"/>
      <c r="X116" s="39" t="s">
        <v>752</v>
      </c>
      <c r="Y116" s="22"/>
      <c r="Z116" s="22" t="s">
        <v>544</v>
      </c>
      <c r="AA116" s="22"/>
      <c r="AB116" s="22" t="s">
        <v>696</v>
      </c>
      <c r="AC116" s="22"/>
      <c r="AD116" s="22"/>
    </row>
    <row r="117" spans="1:30">
      <c r="A117" s="30" t="s">
        <v>192</v>
      </c>
      <c r="B117" s="30" t="s">
        <v>133</v>
      </c>
      <c r="C117" s="23" t="s">
        <v>94</v>
      </c>
      <c r="D117" s="22"/>
      <c r="E117" s="22" t="s">
        <v>811</v>
      </c>
      <c r="F117" s="22"/>
      <c r="G117" s="22" t="s">
        <v>598</v>
      </c>
      <c r="H117" s="23"/>
      <c r="I117" s="23" t="s">
        <v>1190</v>
      </c>
      <c r="J117" s="22"/>
      <c r="K117" s="37" t="s">
        <v>359</v>
      </c>
      <c r="L117" s="37"/>
      <c r="M117" s="37" t="s">
        <v>1258</v>
      </c>
      <c r="N117" s="22"/>
      <c r="O117" s="37" t="s">
        <v>966</v>
      </c>
      <c r="P117" s="22" t="s">
        <v>414</v>
      </c>
      <c r="Q117" s="22" t="s">
        <v>414</v>
      </c>
      <c r="R117" s="22" t="s">
        <v>414</v>
      </c>
      <c r="S117" s="22"/>
      <c r="T117" s="37" t="s">
        <v>463</v>
      </c>
      <c r="U117" s="22"/>
      <c r="V117" s="37" t="s">
        <v>497</v>
      </c>
      <c r="W117" s="22"/>
      <c r="X117" s="39" t="s">
        <v>753</v>
      </c>
      <c r="Y117" s="22"/>
      <c r="Z117" s="22" t="s">
        <v>545</v>
      </c>
      <c r="AA117" s="22"/>
      <c r="AB117" s="22" t="s">
        <v>697</v>
      </c>
      <c r="AC117" s="22"/>
      <c r="AD117" s="22"/>
    </row>
    <row r="118" spans="1:30">
      <c r="A118" s="30" t="s">
        <v>192</v>
      </c>
      <c r="B118" s="30" t="s">
        <v>138</v>
      </c>
      <c r="C118" s="23" t="s">
        <v>95</v>
      </c>
      <c r="D118" s="22"/>
      <c r="E118" s="22" t="s">
        <v>812</v>
      </c>
      <c r="F118" s="22"/>
      <c r="G118" s="22" t="s">
        <v>599</v>
      </c>
      <c r="H118" s="23"/>
      <c r="I118" s="23" t="s">
        <v>1191</v>
      </c>
      <c r="J118" s="22"/>
      <c r="K118" s="37" t="s">
        <v>360</v>
      </c>
      <c r="L118" s="37"/>
      <c r="M118" s="37" t="s">
        <v>1259</v>
      </c>
      <c r="N118" s="22"/>
      <c r="O118" s="37" t="s">
        <v>967</v>
      </c>
      <c r="P118" s="22" t="s">
        <v>415</v>
      </c>
      <c r="Q118" s="22" t="s">
        <v>415</v>
      </c>
      <c r="R118" s="22" t="s">
        <v>415</v>
      </c>
      <c r="S118" s="22"/>
      <c r="T118" s="37" t="s">
        <v>464</v>
      </c>
      <c r="U118" s="22"/>
      <c r="V118" s="37" t="s">
        <v>498</v>
      </c>
      <c r="W118" s="22"/>
      <c r="X118" s="39" t="s">
        <v>754</v>
      </c>
      <c r="Y118" s="22"/>
      <c r="Z118" s="22" t="s">
        <v>546</v>
      </c>
      <c r="AA118" s="22"/>
      <c r="AB118" s="22" t="s">
        <v>698</v>
      </c>
      <c r="AC118" s="22"/>
      <c r="AD118" s="22"/>
    </row>
    <row r="119" spans="1:30">
      <c r="A119" s="30" t="s">
        <v>192</v>
      </c>
      <c r="B119" s="30" t="s">
        <v>79</v>
      </c>
      <c r="C119" s="23" t="s">
        <v>1406</v>
      </c>
      <c r="D119" s="22"/>
      <c r="E119" s="22" t="s">
        <v>813</v>
      </c>
      <c r="F119" s="22"/>
      <c r="G119" s="22" t="s">
        <v>600</v>
      </c>
      <c r="H119" s="23"/>
      <c r="I119" s="23" t="s">
        <v>1192</v>
      </c>
      <c r="J119" s="22"/>
      <c r="K119" s="37" t="s">
        <v>361</v>
      </c>
      <c r="L119" s="37"/>
      <c r="M119" s="37" t="s">
        <v>1260</v>
      </c>
      <c r="N119" s="22"/>
      <c r="O119" s="37" t="s">
        <v>968</v>
      </c>
      <c r="P119" s="22" t="s">
        <v>416</v>
      </c>
      <c r="Q119" s="22" t="s">
        <v>416</v>
      </c>
      <c r="R119" s="22" t="s">
        <v>416</v>
      </c>
      <c r="S119" s="22"/>
      <c r="T119" s="37" t="s">
        <v>465</v>
      </c>
      <c r="U119" s="22"/>
      <c r="V119" s="37" t="s">
        <v>465</v>
      </c>
      <c r="W119" s="22"/>
      <c r="X119" s="39" t="s">
        <v>755</v>
      </c>
      <c r="Y119" s="22"/>
      <c r="Z119" s="22" t="s">
        <v>547</v>
      </c>
      <c r="AA119" s="22"/>
      <c r="AB119" s="22" t="s">
        <v>699</v>
      </c>
      <c r="AC119" s="22"/>
      <c r="AD119" s="22"/>
    </row>
    <row r="120" spans="1:30">
      <c r="A120" s="30" t="s">
        <v>192</v>
      </c>
      <c r="B120" s="30" t="s">
        <v>81</v>
      </c>
      <c r="C120" s="23" t="s">
        <v>1404</v>
      </c>
      <c r="D120" s="22"/>
      <c r="E120" s="22" t="s">
        <v>814</v>
      </c>
      <c r="F120" s="25"/>
      <c r="G120" s="25" t="s">
        <v>601</v>
      </c>
      <c r="H120" s="23"/>
      <c r="I120" s="23" t="s">
        <v>1193</v>
      </c>
      <c r="J120" s="22"/>
      <c r="K120" s="37" t="s">
        <v>362</v>
      </c>
      <c r="L120" s="37"/>
      <c r="M120" s="37" t="s">
        <v>1261</v>
      </c>
      <c r="N120" s="22"/>
      <c r="O120" s="37" t="s">
        <v>969</v>
      </c>
      <c r="P120" s="22" t="s">
        <v>856</v>
      </c>
      <c r="Q120" s="22" t="s">
        <v>856</v>
      </c>
      <c r="R120" s="22" t="s">
        <v>417</v>
      </c>
      <c r="S120" s="22"/>
      <c r="T120" s="37" t="s">
        <v>466</v>
      </c>
      <c r="U120" s="22"/>
      <c r="V120" s="37" t="s">
        <v>499</v>
      </c>
      <c r="W120" s="25"/>
      <c r="X120" s="39" t="s">
        <v>756</v>
      </c>
      <c r="Y120" s="22"/>
      <c r="Z120" s="22" t="s">
        <v>548</v>
      </c>
      <c r="AA120" s="22"/>
      <c r="AB120" s="22" t="s">
        <v>700</v>
      </c>
      <c r="AC120" s="22"/>
      <c r="AD120" s="22"/>
    </row>
    <row r="121" spans="1:30">
      <c r="A121" s="30" t="s">
        <v>192</v>
      </c>
      <c r="B121" s="30" t="s">
        <v>82</v>
      </c>
      <c r="C121" s="23" t="s">
        <v>1405</v>
      </c>
      <c r="D121" s="22"/>
      <c r="E121" s="22" t="s">
        <v>815</v>
      </c>
      <c r="F121" s="22"/>
      <c r="G121" s="22" t="s">
        <v>602</v>
      </c>
      <c r="H121" s="23"/>
      <c r="I121" s="23" t="s">
        <v>1194</v>
      </c>
      <c r="J121" s="22"/>
      <c r="K121" s="37" t="s">
        <v>363</v>
      </c>
      <c r="L121" s="37"/>
      <c r="M121" s="37" t="s">
        <v>1262</v>
      </c>
      <c r="N121" s="22"/>
      <c r="O121" s="37" t="s">
        <v>970</v>
      </c>
      <c r="P121" s="22" t="s">
        <v>857</v>
      </c>
      <c r="Q121" s="22" t="s">
        <v>857</v>
      </c>
      <c r="R121" s="22" t="s">
        <v>418</v>
      </c>
      <c r="S121" s="22"/>
      <c r="T121" s="37" t="s">
        <v>467</v>
      </c>
      <c r="U121" s="22"/>
      <c r="V121" s="37" t="s">
        <v>500</v>
      </c>
      <c r="W121" s="22"/>
      <c r="X121" s="39" t="s">
        <v>757</v>
      </c>
      <c r="Y121" s="22"/>
      <c r="Z121" s="22" t="s">
        <v>549</v>
      </c>
      <c r="AA121" s="22"/>
      <c r="AB121" s="22" t="s">
        <v>701</v>
      </c>
      <c r="AC121" s="22"/>
      <c r="AD121" s="22"/>
    </row>
    <row r="122" spans="1:30" ht="270.75">
      <c r="A122" s="30" t="s">
        <v>192</v>
      </c>
      <c r="B122" s="30" t="s">
        <v>163</v>
      </c>
      <c r="C122" s="24" t="s">
        <v>304</v>
      </c>
      <c r="D122" s="22"/>
      <c r="E122" s="22" t="s">
        <v>816</v>
      </c>
      <c r="F122" s="22"/>
      <c r="G122" s="22" t="s">
        <v>603</v>
      </c>
      <c r="H122" s="24"/>
      <c r="I122" s="24" t="s">
        <v>1195</v>
      </c>
      <c r="J122" s="25"/>
      <c r="K122" s="37" t="s">
        <v>364</v>
      </c>
      <c r="L122" s="37"/>
      <c r="M122" s="37" t="s">
        <v>1263</v>
      </c>
      <c r="N122" s="25"/>
      <c r="O122" s="37" t="s">
        <v>971</v>
      </c>
      <c r="P122" s="22" t="s">
        <v>858</v>
      </c>
      <c r="Q122" s="25" t="s">
        <v>858</v>
      </c>
      <c r="R122" s="22" t="s">
        <v>419</v>
      </c>
      <c r="S122" s="22"/>
      <c r="T122" s="37" t="s">
        <v>468</v>
      </c>
      <c r="U122" s="22"/>
      <c r="V122" s="37" t="s">
        <v>501</v>
      </c>
      <c r="W122" s="22"/>
      <c r="X122" s="39" t="s">
        <v>758</v>
      </c>
      <c r="Y122" s="22"/>
      <c r="Z122" s="22" t="s">
        <v>550</v>
      </c>
      <c r="AA122" s="22"/>
      <c r="AB122" s="22" t="s">
        <v>702</v>
      </c>
      <c r="AC122" s="22"/>
      <c r="AD122" s="22"/>
    </row>
    <row r="123" spans="1:30" ht="30">
      <c r="A123" s="30" t="s">
        <v>192</v>
      </c>
      <c r="B123" s="30" t="s">
        <v>143</v>
      </c>
      <c r="C123" s="23" t="s">
        <v>1429</v>
      </c>
      <c r="D123" s="22"/>
      <c r="E123" s="22" t="s">
        <v>817</v>
      </c>
      <c r="F123" s="22"/>
      <c r="G123" s="22" t="s">
        <v>604</v>
      </c>
      <c r="H123" s="23"/>
      <c r="I123" s="23" t="s">
        <v>1196</v>
      </c>
      <c r="J123" s="22"/>
      <c r="K123" s="37" t="s">
        <v>365</v>
      </c>
      <c r="L123" s="37"/>
      <c r="M123" s="37" t="s">
        <v>1264</v>
      </c>
      <c r="N123" s="22"/>
      <c r="O123" s="37" t="s">
        <v>972</v>
      </c>
      <c r="P123" s="22" t="s">
        <v>420</v>
      </c>
      <c r="Q123" s="22" t="s">
        <v>420</v>
      </c>
      <c r="R123" s="22" t="s">
        <v>420</v>
      </c>
      <c r="S123" s="22"/>
      <c r="T123" s="37" t="s">
        <v>469</v>
      </c>
      <c r="U123" s="22"/>
      <c r="V123" s="37" t="s">
        <v>502</v>
      </c>
      <c r="W123" s="22"/>
      <c r="X123" s="39" t="s">
        <v>759</v>
      </c>
      <c r="Y123" s="22"/>
      <c r="Z123" s="22" t="s">
        <v>551</v>
      </c>
      <c r="AA123" s="22"/>
      <c r="AB123" s="22" t="s">
        <v>703</v>
      </c>
      <c r="AC123" s="22"/>
      <c r="AD123" s="22"/>
    </row>
    <row r="124" spans="1:30">
      <c r="A124" s="30" t="s">
        <v>192</v>
      </c>
      <c r="B124" s="30" t="s">
        <v>148</v>
      </c>
      <c r="C124" s="23" t="s">
        <v>234</v>
      </c>
      <c r="D124" s="22"/>
      <c r="E124" s="22" t="s">
        <v>818</v>
      </c>
      <c r="F124" s="22"/>
      <c r="G124" s="22" t="s">
        <v>605</v>
      </c>
      <c r="H124" s="23"/>
      <c r="I124" s="23" t="s">
        <v>1197</v>
      </c>
      <c r="J124" s="22"/>
      <c r="K124" s="37" t="s">
        <v>366</v>
      </c>
      <c r="L124" s="37"/>
      <c r="M124" s="37" t="s">
        <v>1265</v>
      </c>
      <c r="N124" s="22"/>
      <c r="O124" s="37" t="s">
        <v>973</v>
      </c>
      <c r="P124" s="22" t="s">
        <v>421</v>
      </c>
      <c r="Q124" s="22" t="s">
        <v>421</v>
      </c>
      <c r="R124" s="22" t="s">
        <v>421</v>
      </c>
      <c r="S124" s="22"/>
      <c r="T124" s="37" t="s">
        <v>470</v>
      </c>
      <c r="U124" s="22"/>
      <c r="V124" s="37" t="s">
        <v>470</v>
      </c>
      <c r="W124" s="22"/>
      <c r="X124" s="39" t="s">
        <v>760</v>
      </c>
      <c r="Y124" s="22"/>
      <c r="Z124" s="22" t="s">
        <v>552</v>
      </c>
      <c r="AA124" s="22"/>
      <c r="AB124" s="22" t="s">
        <v>704</v>
      </c>
      <c r="AC124" s="22"/>
      <c r="AD124" s="22"/>
    </row>
    <row r="125" spans="1:30" ht="30">
      <c r="A125" s="30" t="s">
        <v>192</v>
      </c>
      <c r="B125" s="30" t="s">
        <v>153</v>
      </c>
      <c r="C125" s="23" t="s">
        <v>164</v>
      </c>
      <c r="D125" s="22"/>
      <c r="E125" s="22" t="s">
        <v>819</v>
      </c>
      <c r="F125" s="25"/>
      <c r="G125" s="25" t="s">
        <v>606</v>
      </c>
      <c r="H125" s="23"/>
      <c r="I125" s="23" t="s">
        <v>1198</v>
      </c>
      <c r="J125" s="22"/>
      <c r="K125" s="37" t="s">
        <v>367</v>
      </c>
      <c r="L125" s="37"/>
      <c r="M125" s="37" t="s">
        <v>1266</v>
      </c>
      <c r="N125" s="22"/>
      <c r="O125" s="37" t="s">
        <v>974</v>
      </c>
      <c r="P125" s="22" t="s">
        <v>422</v>
      </c>
      <c r="Q125" s="22" t="s">
        <v>422</v>
      </c>
      <c r="R125" s="22" t="s">
        <v>422</v>
      </c>
      <c r="S125" s="22"/>
      <c r="T125" s="37" t="s">
        <v>471</v>
      </c>
      <c r="U125" s="22"/>
      <c r="V125" s="37" t="s">
        <v>503</v>
      </c>
      <c r="W125" s="25"/>
      <c r="X125" s="39" t="s">
        <v>761</v>
      </c>
      <c r="Y125" s="22"/>
      <c r="Z125" s="22" t="s">
        <v>553</v>
      </c>
      <c r="AA125" s="22"/>
      <c r="AB125" s="22" t="s">
        <v>705</v>
      </c>
      <c r="AC125" s="22"/>
      <c r="AD125" s="22"/>
    </row>
    <row r="126" spans="1:30" ht="30">
      <c r="A126" s="30" t="s">
        <v>192</v>
      </c>
      <c r="B126" s="30" t="s">
        <v>158</v>
      </c>
      <c r="C126" s="23" t="s">
        <v>165</v>
      </c>
      <c r="D126" s="22"/>
      <c r="E126" s="22" t="s">
        <v>820</v>
      </c>
      <c r="F126" s="22"/>
      <c r="G126" s="22" t="s">
        <v>607</v>
      </c>
      <c r="H126" s="23"/>
      <c r="I126" s="23" t="s">
        <v>1199</v>
      </c>
      <c r="J126" s="22"/>
      <c r="K126" s="37" t="s">
        <v>368</v>
      </c>
      <c r="L126" s="37"/>
      <c r="M126" s="37" t="s">
        <v>1267</v>
      </c>
      <c r="N126" s="22"/>
      <c r="O126" s="37" t="s">
        <v>975</v>
      </c>
      <c r="P126" s="22" t="s">
        <v>423</v>
      </c>
      <c r="Q126" s="22" t="s">
        <v>423</v>
      </c>
      <c r="R126" s="22" t="s">
        <v>423</v>
      </c>
      <c r="S126" s="22"/>
      <c r="T126" s="37" t="s">
        <v>472</v>
      </c>
      <c r="U126" s="22"/>
      <c r="V126" s="37" t="s">
        <v>504</v>
      </c>
      <c r="W126" s="22"/>
      <c r="X126" s="39" t="s">
        <v>762</v>
      </c>
      <c r="Y126" s="22"/>
      <c r="Z126" s="22" t="s">
        <v>554</v>
      </c>
      <c r="AA126" s="22"/>
      <c r="AB126" s="22" t="s">
        <v>706</v>
      </c>
      <c r="AC126" s="22"/>
      <c r="AD126" s="22"/>
    </row>
    <row r="127" spans="1:30" ht="228">
      <c r="A127" s="30" t="s">
        <v>192</v>
      </c>
      <c r="B127" s="30" t="s">
        <v>174</v>
      </c>
      <c r="C127" s="24" t="s">
        <v>306</v>
      </c>
      <c r="D127" s="22"/>
      <c r="E127" s="22" t="s">
        <v>821</v>
      </c>
      <c r="F127" s="22"/>
      <c r="G127" s="22" t="s">
        <v>608</v>
      </c>
      <c r="H127" s="24"/>
      <c r="I127" s="24" t="s">
        <v>1200</v>
      </c>
      <c r="J127" s="25"/>
      <c r="K127" s="37" t="s">
        <v>369</v>
      </c>
      <c r="L127" s="37"/>
      <c r="M127" s="37" t="s">
        <v>1268</v>
      </c>
      <c r="N127" s="25"/>
      <c r="O127" s="37" t="s">
        <v>976</v>
      </c>
      <c r="P127" s="22" t="s">
        <v>859</v>
      </c>
      <c r="Q127" s="25" t="s">
        <v>859</v>
      </c>
      <c r="R127" s="22" t="s">
        <v>424</v>
      </c>
      <c r="S127" s="22"/>
      <c r="T127" s="37" t="s">
        <v>473</v>
      </c>
      <c r="U127" s="22"/>
      <c r="V127" s="37" t="s">
        <v>505</v>
      </c>
      <c r="W127" s="22"/>
      <c r="X127" s="39" t="s">
        <v>763</v>
      </c>
      <c r="Y127" s="22"/>
      <c r="Z127" s="22" t="s">
        <v>555</v>
      </c>
      <c r="AA127" s="22"/>
      <c r="AB127" s="22" t="s">
        <v>707</v>
      </c>
      <c r="AC127" s="22"/>
      <c r="AD127" s="22"/>
    </row>
    <row r="128" spans="1:30" ht="30">
      <c r="A128" s="30" t="s">
        <v>192</v>
      </c>
      <c r="B128" s="30" t="s">
        <v>166</v>
      </c>
      <c r="C128" s="23" t="s">
        <v>171</v>
      </c>
      <c r="D128" s="22"/>
      <c r="E128" s="22" t="s">
        <v>822</v>
      </c>
      <c r="F128" s="22"/>
      <c r="G128" s="22" t="s">
        <v>609</v>
      </c>
      <c r="H128" s="23"/>
      <c r="I128" s="23" t="s">
        <v>1201</v>
      </c>
      <c r="J128" s="22"/>
      <c r="K128" s="37" t="s">
        <v>370</v>
      </c>
      <c r="L128" s="37"/>
      <c r="M128" s="37" t="s">
        <v>1269</v>
      </c>
      <c r="N128" s="22"/>
      <c r="O128" s="37" t="s">
        <v>977</v>
      </c>
      <c r="P128" s="22" t="s">
        <v>860</v>
      </c>
      <c r="Q128" s="22" t="s">
        <v>860</v>
      </c>
      <c r="R128" s="22" t="s">
        <v>425</v>
      </c>
      <c r="S128" s="22"/>
      <c r="T128" s="37" t="s">
        <v>474</v>
      </c>
      <c r="U128" s="22"/>
      <c r="V128" s="37" t="s">
        <v>506</v>
      </c>
      <c r="W128" s="22"/>
      <c r="X128" s="39" t="s">
        <v>764</v>
      </c>
      <c r="Y128" s="22"/>
      <c r="Z128" s="22" t="s">
        <v>556</v>
      </c>
      <c r="AA128" s="22"/>
      <c r="AB128" s="22" t="s">
        <v>708</v>
      </c>
      <c r="AC128" s="22"/>
      <c r="AD128" s="22"/>
    </row>
    <row r="129" spans="1:30" ht="327.75">
      <c r="A129" s="30" t="s">
        <v>192</v>
      </c>
      <c r="B129" s="30" t="s">
        <v>84</v>
      </c>
      <c r="C129" s="23" t="s">
        <v>228</v>
      </c>
      <c r="D129" s="22"/>
      <c r="E129" s="22" t="s">
        <v>823</v>
      </c>
      <c r="F129" s="22"/>
      <c r="G129" s="22" t="s">
        <v>610</v>
      </c>
      <c r="H129" s="23"/>
      <c r="I129" s="23" t="s">
        <v>1202</v>
      </c>
      <c r="J129" s="22"/>
      <c r="K129" s="37" t="s">
        <v>371</v>
      </c>
      <c r="L129" s="37"/>
      <c r="M129" s="37" t="s">
        <v>1270</v>
      </c>
      <c r="N129" s="22"/>
      <c r="O129" s="37" t="s">
        <v>978</v>
      </c>
      <c r="P129" s="22" t="s">
        <v>861</v>
      </c>
      <c r="Q129" s="22" t="s">
        <v>861</v>
      </c>
      <c r="R129" s="22" t="s">
        <v>426</v>
      </c>
      <c r="S129" s="22"/>
      <c r="T129" s="37" t="s">
        <v>475</v>
      </c>
      <c r="U129" s="22"/>
      <c r="V129" s="37" t="s">
        <v>507</v>
      </c>
      <c r="W129" s="22"/>
      <c r="X129" s="39" t="s">
        <v>765</v>
      </c>
      <c r="Y129" s="22"/>
      <c r="Z129" s="22" t="s">
        <v>1036</v>
      </c>
      <c r="AA129" s="22"/>
      <c r="AB129" s="22" t="s">
        <v>709</v>
      </c>
      <c r="AC129" s="22"/>
      <c r="AD129" s="22"/>
    </row>
    <row r="130" spans="1:30" ht="76.5" customHeight="1">
      <c r="A130" s="30" t="s">
        <v>192</v>
      </c>
      <c r="B130" s="30" t="s">
        <v>177</v>
      </c>
      <c r="C130" s="23" t="s">
        <v>1420</v>
      </c>
      <c r="D130" s="22"/>
      <c r="E130" s="22" t="s">
        <v>1087</v>
      </c>
      <c r="F130" s="22"/>
      <c r="G130" s="22" t="s">
        <v>1284</v>
      </c>
      <c r="H130" s="23"/>
      <c r="I130" s="23" t="s">
        <v>1203</v>
      </c>
      <c r="J130" s="22"/>
      <c r="K130" s="37" t="s">
        <v>909</v>
      </c>
      <c r="L130" s="37"/>
      <c r="M130" s="37" t="s">
        <v>1271</v>
      </c>
      <c r="N130" s="22"/>
      <c r="O130" s="37" t="s">
        <v>979</v>
      </c>
      <c r="P130" s="22" t="s">
        <v>862</v>
      </c>
      <c r="Q130" s="22" t="s">
        <v>862</v>
      </c>
      <c r="R130" s="22" t="s">
        <v>991</v>
      </c>
      <c r="S130" s="22"/>
      <c r="T130" s="37" t="s">
        <v>1320</v>
      </c>
      <c r="U130" s="22"/>
      <c r="V130" s="37" t="s">
        <v>1017</v>
      </c>
      <c r="W130" s="22"/>
      <c r="X130" s="39" t="s">
        <v>1325</v>
      </c>
      <c r="Y130" s="22"/>
      <c r="Z130" s="22" t="s">
        <v>1037</v>
      </c>
      <c r="AA130" s="22"/>
      <c r="AB130" s="22" t="s">
        <v>1334</v>
      </c>
      <c r="AC130" s="22"/>
      <c r="AD130" s="22"/>
    </row>
    <row r="131" spans="1:30" ht="238.5" customHeight="1">
      <c r="A131" s="30" t="s">
        <v>192</v>
      </c>
      <c r="B131" s="30" t="s">
        <v>376</v>
      </c>
      <c r="C131" s="23" t="s">
        <v>891</v>
      </c>
      <c r="D131" s="22"/>
      <c r="E131" s="22" t="s">
        <v>1335</v>
      </c>
      <c r="F131" s="22"/>
      <c r="G131" s="22" t="s">
        <v>1336</v>
      </c>
      <c r="H131" s="23"/>
      <c r="I131" s="23" t="s">
        <v>1337</v>
      </c>
      <c r="J131" s="22"/>
      <c r="K131" s="38" t="s">
        <v>614</v>
      </c>
      <c r="L131" s="38"/>
      <c r="M131" s="38" t="s">
        <v>1338</v>
      </c>
      <c r="N131" s="22"/>
      <c r="O131" s="38" t="s">
        <v>1339</v>
      </c>
      <c r="P131" s="22" t="s">
        <v>1340</v>
      </c>
      <c r="Q131" s="22" t="s">
        <v>1340</v>
      </c>
      <c r="R131" s="22" t="s">
        <v>1340</v>
      </c>
      <c r="S131" s="22"/>
      <c r="T131" s="38" t="s">
        <v>1341</v>
      </c>
      <c r="U131" s="22"/>
      <c r="V131" s="38" t="s">
        <v>1341</v>
      </c>
      <c r="W131" s="22"/>
      <c r="X131" s="40" t="s">
        <v>1342</v>
      </c>
      <c r="Y131" s="22"/>
      <c r="Z131" s="22" t="s">
        <v>1343</v>
      </c>
      <c r="AA131" s="22"/>
      <c r="AB131" s="22" t="s">
        <v>1344</v>
      </c>
      <c r="AC131" s="22"/>
      <c r="AD131" s="22"/>
    </row>
    <row r="132" spans="1:30" ht="238.5" customHeight="1">
      <c r="A132" s="30" t="s">
        <v>192</v>
      </c>
      <c r="B132" s="30" t="s">
        <v>311</v>
      </c>
      <c r="C132" s="23" t="s">
        <v>316</v>
      </c>
      <c r="D132" s="22"/>
      <c r="E132" s="22" t="s">
        <v>824</v>
      </c>
      <c r="F132" s="22"/>
      <c r="G132" s="22" t="s">
        <v>627</v>
      </c>
      <c r="H132" s="23"/>
      <c r="I132" s="23" t="s">
        <v>1204</v>
      </c>
      <c r="J132" s="22"/>
      <c r="K132" s="37" t="s">
        <v>622</v>
      </c>
      <c r="L132" s="37"/>
      <c r="M132" s="37" t="s">
        <v>1272</v>
      </c>
      <c r="N132" s="22"/>
      <c r="O132" s="37" t="s">
        <v>980</v>
      </c>
      <c r="P132" s="22" t="s">
        <v>623</v>
      </c>
      <c r="Q132" s="22" t="s">
        <v>623</v>
      </c>
      <c r="R132" s="22" t="s">
        <v>623</v>
      </c>
      <c r="S132" s="22"/>
      <c r="T132" s="37" t="s">
        <v>624</v>
      </c>
      <c r="U132" s="22"/>
      <c r="V132" s="37" t="s">
        <v>625</v>
      </c>
      <c r="W132" s="22"/>
      <c r="X132" s="39" t="s">
        <v>766</v>
      </c>
      <c r="Y132" s="22"/>
      <c r="Z132" s="22" t="s">
        <v>626</v>
      </c>
      <c r="AA132" s="22"/>
      <c r="AB132" s="22" t="s">
        <v>710</v>
      </c>
      <c r="AC132" s="22"/>
      <c r="AD132" s="22"/>
    </row>
    <row r="133" spans="1:30" ht="30">
      <c r="A133" s="30" t="s">
        <v>192</v>
      </c>
      <c r="B133" s="32" t="str">
        <f t="shared" ref="B133:B157" si="0">B6&amp;" - "&amp;"Summary"</f>
        <v>Maiduguri - Summary</v>
      </c>
      <c r="C133" s="23" t="s">
        <v>267</v>
      </c>
      <c r="D133" s="22"/>
      <c r="E133" s="22"/>
      <c r="F133" s="22"/>
      <c r="G133" s="22"/>
      <c r="H133" s="23"/>
      <c r="I133" s="23"/>
      <c r="J133" s="22"/>
      <c r="K133" s="37"/>
      <c r="L133" s="37"/>
      <c r="M133" s="37"/>
      <c r="N133" s="22"/>
      <c r="O133" s="37"/>
      <c r="P133" s="22"/>
      <c r="Q133" s="22"/>
      <c r="R133" s="22"/>
      <c r="S133" s="22"/>
      <c r="T133" s="37"/>
      <c r="U133" s="22"/>
      <c r="V133" s="37"/>
      <c r="W133" s="22"/>
      <c r="X133" s="39"/>
      <c r="Y133" s="22"/>
      <c r="Z133" s="22"/>
      <c r="AA133" s="22"/>
      <c r="AB133" s="22"/>
      <c r="AC133" s="22"/>
      <c r="AD133" s="22"/>
    </row>
    <row r="134" spans="1:30" ht="30">
      <c r="A134" s="30" t="s">
        <v>192</v>
      </c>
      <c r="B134" s="32" t="str">
        <f t="shared" si="0"/>
        <v>Mexico City - Summary</v>
      </c>
      <c r="C134" s="23" t="s">
        <v>267</v>
      </c>
      <c r="D134" s="22"/>
      <c r="E134" s="22"/>
      <c r="F134" s="22"/>
      <c r="G134" s="22"/>
      <c r="H134" s="23"/>
      <c r="I134" s="23"/>
      <c r="J134" s="22"/>
      <c r="K134" s="37"/>
      <c r="L134" s="37"/>
      <c r="M134" s="37"/>
      <c r="N134" s="22"/>
      <c r="O134" s="37"/>
      <c r="P134" s="22" t="s">
        <v>427</v>
      </c>
      <c r="Q134" s="22"/>
      <c r="R134" s="22" t="s">
        <v>427</v>
      </c>
      <c r="S134" s="22"/>
      <c r="T134" s="37"/>
      <c r="U134" s="22"/>
      <c r="V134" s="37"/>
      <c r="W134" s="22"/>
      <c r="X134" s="39"/>
      <c r="Y134" s="22"/>
      <c r="Z134" s="22"/>
      <c r="AA134" s="22"/>
      <c r="AB134" s="22"/>
      <c r="AC134" s="22"/>
      <c r="AD134" s="22"/>
    </row>
    <row r="135" spans="1:30" ht="30">
      <c r="A135" s="30" t="s">
        <v>192</v>
      </c>
      <c r="B135" s="32" t="str">
        <f t="shared" si="0"/>
        <v>Baltimore - Summary</v>
      </c>
      <c r="C135" s="23" t="s">
        <v>267</v>
      </c>
      <c r="D135" s="22"/>
      <c r="E135" s="22"/>
      <c r="F135" s="22"/>
      <c r="G135" s="22"/>
      <c r="H135" s="23"/>
      <c r="I135" s="23"/>
      <c r="J135" s="22"/>
      <c r="K135" s="37"/>
      <c r="L135" s="37"/>
      <c r="M135" s="37"/>
      <c r="N135" s="22"/>
      <c r="O135" s="37"/>
      <c r="P135" s="22"/>
      <c r="Q135" s="22"/>
      <c r="R135" s="22"/>
      <c r="S135" s="22"/>
      <c r="T135" s="37"/>
      <c r="U135" s="22"/>
      <c r="V135" s="37"/>
      <c r="W135" s="22"/>
      <c r="X135" s="39"/>
      <c r="Y135" s="22"/>
      <c r="Z135" s="22"/>
      <c r="AA135" s="22"/>
      <c r="AB135" s="22"/>
      <c r="AC135" s="22"/>
      <c r="AD135" s="22"/>
    </row>
    <row r="136" spans="1:30" ht="30">
      <c r="A136" s="30" t="s">
        <v>192</v>
      </c>
      <c r="B136" s="32" t="str">
        <f t="shared" si="0"/>
        <v>Phoenix - Summary</v>
      </c>
      <c r="C136" s="23" t="s">
        <v>267</v>
      </c>
      <c r="D136" s="22"/>
      <c r="E136" s="22"/>
      <c r="F136" s="22"/>
      <c r="G136" s="22"/>
      <c r="H136" s="23"/>
      <c r="I136" s="23"/>
      <c r="J136" s="22"/>
      <c r="K136" s="37"/>
      <c r="L136" s="37"/>
      <c r="M136" s="37"/>
      <c r="N136" s="22"/>
      <c r="O136" s="37"/>
      <c r="P136" s="22"/>
      <c r="Q136" s="22"/>
      <c r="R136" s="22"/>
      <c r="S136" s="22"/>
      <c r="T136" s="37"/>
      <c r="U136" s="22"/>
      <c r="V136" s="37"/>
      <c r="W136" s="22"/>
      <c r="X136" s="39"/>
      <c r="Y136" s="22"/>
      <c r="Z136" s="22"/>
      <c r="AA136" s="22"/>
      <c r="AB136" s="22"/>
      <c r="AC136" s="22"/>
      <c r="AD136" s="22"/>
    </row>
    <row r="137" spans="1:30" ht="30">
      <c r="A137" s="30" t="s">
        <v>192</v>
      </c>
      <c r="B137" s="32" t="str">
        <f t="shared" si="0"/>
        <v>Seattle - Summary</v>
      </c>
      <c r="C137" s="23" t="s">
        <v>267</v>
      </c>
      <c r="D137" s="22"/>
      <c r="E137" s="22"/>
      <c r="F137" s="22"/>
      <c r="G137" s="22"/>
      <c r="H137" s="23"/>
      <c r="I137" s="23"/>
      <c r="J137" s="22"/>
      <c r="K137" s="37"/>
      <c r="L137" s="37"/>
      <c r="M137" s="37"/>
      <c r="N137" s="22"/>
      <c r="O137" s="37"/>
      <c r="P137" s="22"/>
      <c r="Q137" s="22"/>
      <c r="R137" s="22"/>
      <c r="S137" s="22"/>
      <c r="T137" s="37"/>
      <c r="U137" s="22"/>
      <c r="V137" s="37"/>
      <c r="W137" s="22"/>
      <c r="X137" s="39"/>
      <c r="Y137" s="22"/>
      <c r="Z137" s="22"/>
      <c r="AA137" s="22"/>
      <c r="AB137" s="22"/>
      <c r="AC137" s="22"/>
      <c r="AD137" s="22"/>
    </row>
    <row r="138" spans="1:30" ht="30">
      <c r="A138" s="30" t="s">
        <v>192</v>
      </c>
      <c r="B138" s="32" t="str">
        <f t="shared" si="0"/>
        <v>Sao Paulo - Summary</v>
      </c>
      <c r="C138" s="23" t="s">
        <v>267</v>
      </c>
      <c r="D138" s="22"/>
      <c r="E138" s="22"/>
      <c r="F138" s="22"/>
      <c r="G138" s="22"/>
      <c r="H138" s="23"/>
      <c r="I138" s="23"/>
      <c r="J138" s="22"/>
      <c r="K138" s="37"/>
      <c r="L138" s="37"/>
      <c r="M138" s="37"/>
      <c r="N138" s="22"/>
      <c r="O138" s="37"/>
      <c r="P138" s="22"/>
      <c r="Q138" s="22"/>
      <c r="R138" s="22"/>
      <c r="S138" s="22"/>
      <c r="T138" s="37" t="s">
        <v>476</v>
      </c>
      <c r="U138" s="22"/>
      <c r="V138" s="37"/>
      <c r="W138" s="22"/>
      <c r="X138" s="39"/>
      <c r="Y138" s="22"/>
      <c r="Z138" s="22"/>
      <c r="AA138" s="22"/>
      <c r="AB138" s="22"/>
      <c r="AC138" s="22"/>
      <c r="AD138" s="22"/>
    </row>
    <row r="139" spans="1:30" ht="30">
      <c r="A139" s="30" t="s">
        <v>192</v>
      </c>
      <c r="B139" s="32" t="str">
        <f t="shared" si="0"/>
        <v>Hong Kong - Summary</v>
      </c>
      <c r="C139" s="23" t="s">
        <v>267</v>
      </c>
      <c r="D139" s="22"/>
      <c r="E139" s="22"/>
      <c r="F139" s="22"/>
      <c r="G139" s="22" t="s">
        <v>611</v>
      </c>
      <c r="H139" s="23"/>
      <c r="I139" s="23"/>
      <c r="J139" s="22"/>
      <c r="K139" s="37"/>
      <c r="L139" s="37"/>
      <c r="M139" s="37"/>
      <c r="N139" s="22"/>
      <c r="O139" s="37"/>
      <c r="P139" s="22"/>
      <c r="Q139" s="22"/>
      <c r="R139" s="22"/>
      <c r="S139" s="22"/>
      <c r="T139" s="37"/>
      <c r="U139" s="22"/>
      <c r="V139" s="37"/>
      <c r="W139" s="22"/>
      <c r="X139" s="39"/>
      <c r="Y139" s="22"/>
      <c r="Z139" s="22"/>
      <c r="AA139" s="22"/>
      <c r="AB139" s="22"/>
      <c r="AC139" s="22"/>
      <c r="AD139" s="22"/>
    </row>
    <row r="140" spans="1:30" ht="42.75">
      <c r="A140" s="30" t="s">
        <v>192</v>
      </c>
      <c r="B140" s="32" t="str">
        <f t="shared" si="0"/>
        <v>Chennai - Summary</v>
      </c>
      <c r="C140" s="23" t="s">
        <v>267</v>
      </c>
      <c r="D140" s="22"/>
      <c r="E140" s="22"/>
      <c r="F140" s="22"/>
      <c r="G140" s="22"/>
      <c r="H140" s="23"/>
      <c r="I140" s="23"/>
      <c r="J140" s="22"/>
      <c r="K140" s="37"/>
      <c r="L140" s="37"/>
      <c r="M140" s="37"/>
      <c r="N140" s="22"/>
      <c r="O140" s="37"/>
      <c r="P140" s="22"/>
      <c r="Q140" s="22"/>
      <c r="R140" s="22"/>
      <c r="S140" s="22"/>
      <c r="T140" s="37"/>
      <c r="U140" s="22"/>
      <c r="V140" s="37"/>
      <c r="W140" s="22"/>
      <c r="X140" s="39" t="s">
        <v>767</v>
      </c>
      <c r="Y140" s="22"/>
      <c r="Z140" s="22"/>
      <c r="AA140" s="22"/>
      <c r="AB140" s="22"/>
      <c r="AC140" s="22"/>
      <c r="AD140" s="22"/>
    </row>
    <row r="141" spans="1:30" ht="30">
      <c r="A141" s="30" t="s">
        <v>192</v>
      </c>
      <c r="B141" s="32" t="str">
        <f t="shared" si="0"/>
        <v>Bangkok - Summary</v>
      </c>
      <c r="C141" s="23" t="s">
        <v>267</v>
      </c>
      <c r="D141" s="22"/>
      <c r="E141" s="22"/>
      <c r="F141" s="22"/>
      <c r="G141" s="22"/>
      <c r="H141" s="23"/>
      <c r="I141" s="23"/>
      <c r="J141" s="22"/>
      <c r="K141" s="37"/>
      <c r="L141" s="37"/>
      <c r="M141" s="37"/>
      <c r="N141" s="22"/>
      <c r="O141" s="37"/>
      <c r="P141" s="22"/>
      <c r="Q141" s="22"/>
      <c r="R141" s="22"/>
      <c r="S141" s="22"/>
      <c r="T141" s="37"/>
      <c r="U141" s="22"/>
      <c r="V141" s="37"/>
      <c r="W141" s="22"/>
      <c r="X141" s="39"/>
      <c r="Y141" s="22"/>
      <c r="Z141" s="22" t="s">
        <v>557</v>
      </c>
      <c r="AA141" s="22"/>
      <c r="AB141" s="22"/>
      <c r="AC141" s="22"/>
      <c r="AD141" s="22"/>
    </row>
    <row r="142" spans="1:30" ht="30">
      <c r="A142" s="30" t="s">
        <v>192</v>
      </c>
      <c r="B142" s="32" t="str">
        <f t="shared" si="0"/>
        <v>Hanoi - Summary</v>
      </c>
      <c r="C142" s="23" t="s">
        <v>267</v>
      </c>
      <c r="D142" s="22"/>
      <c r="E142" s="22"/>
      <c r="F142" s="22"/>
      <c r="G142" s="22"/>
      <c r="H142" s="23"/>
      <c r="I142" s="23"/>
      <c r="J142" s="22"/>
      <c r="K142" s="37"/>
      <c r="L142" s="37"/>
      <c r="M142" s="37"/>
      <c r="N142" s="22"/>
      <c r="O142" s="37"/>
      <c r="P142" s="22"/>
      <c r="Q142" s="22"/>
      <c r="R142" s="22"/>
      <c r="S142" s="22"/>
      <c r="T142" s="37"/>
      <c r="U142" s="22"/>
      <c r="V142" s="37"/>
      <c r="W142" s="22"/>
      <c r="X142" s="39"/>
      <c r="Y142" s="22"/>
      <c r="Z142" s="22"/>
      <c r="AA142" s="22"/>
      <c r="AB142" s="22" t="s">
        <v>711</v>
      </c>
      <c r="AC142" s="22"/>
      <c r="AD142" s="22"/>
    </row>
    <row r="143" spans="1:30" ht="30">
      <c r="A143" s="30" t="s">
        <v>192</v>
      </c>
      <c r="B143" s="32" t="str">
        <f t="shared" si="0"/>
        <v>Graz - Summary</v>
      </c>
      <c r="C143" s="23" t="s">
        <v>267</v>
      </c>
      <c r="D143" s="22"/>
      <c r="E143" s="22"/>
      <c r="F143" s="22"/>
      <c r="G143" s="22"/>
      <c r="H143" s="23"/>
      <c r="I143" s="23"/>
      <c r="J143" s="22"/>
      <c r="K143" s="37"/>
      <c r="L143" s="37"/>
      <c r="M143" s="37"/>
      <c r="N143" s="22"/>
      <c r="O143" s="37" t="s">
        <v>981</v>
      </c>
      <c r="P143" s="22"/>
      <c r="Q143" s="22"/>
      <c r="R143" s="22"/>
      <c r="S143" s="22"/>
      <c r="T143" s="37"/>
      <c r="U143" s="22"/>
      <c r="V143" s="37"/>
      <c r="W143" s="22"/>
      <c r="X143" s="39"/>
      <c r="Y143" s="22"/>
      <c r="Z143" s="22"/>
      <c r="AA143" s="22"/>
      <c r="AB143" s="22"/>
      <c r="AC143" s="22"/>
      <c r="AD143" s="22"/>
    </row>
    <row r="144" spans="1:30" ht="30">
      <c r="A144" s="30" t="s">
        <v>192</v>
      </c>
      <c r="B144" s="32" t="str">
        <f t="shared" si="0"/>
        <v>Ghent - Summary</v>
      </c>
      <c r="C144" s="23" t="s">
        <v>267</v>
      </c>
      <c r="D144" s="22"/>
      <c r="E144" s="22"/>
      <c r="F144" s="22"/>
      <c r="G144" s="22"/>
      <c r="H144" s="23"/>
      <c r="I144" s="23"/>
      <c r="J144" s="22"/>
      <c r="K144" s="37"/>
      <c r="L144" s="37"/>
      <c r="M144" s="37" t="s">
        <v>1273</v>
      </c>
      <c r="N144" s="22"/>
      <c r="O144" s="37"/>
      <c r="P144" s="22"/>
      <c r="Q144" s="22"/>
      <c r="R144" s="22"/>
      <c r="S144" s="22"/>
      <c r="T144" s="37"/>
      <c r="U144" s="22"/>
      <c r="V144" s="37"/>
      <c r="W144" s="22"/>
      <c r="X144" s="39"/>
      <c r="Y144" s="22"/>
      <c r="Z144" s="22"/>
      <c r="AA144" s="22"/>
      <c r="AB144" s="22"/>
      <c r="AC144" s="22"/>
      <c r="AD144" s="22"/>
    </row>
    <row r="145" spans="1:30" ht="30">
      <c r="A145" s="30" t="s">
        <v>192</v>
      </c>
      <c r="B145" s="32" t="str">
        <f t="shared" si="0"/>
        <v>Bern - Summary</v>
      </c>
      <c r="C145" s="23" t="s">
        <v>267</v>
      </c>
      <c r="D145" s="22"/>
      <c r="E145" s="22"/>
      <c r="F145" s="22"/>
      <c r="G145" s="22"/>
      <c r="H145" s="23"/>
      <c r="I145" s="23"/>
      <c r="J145" s="22"/>
      <c r="K145" s="37"/>
      <c r="L145" s="37"/>
      <c r="M145" s="37"/>
      <c r="N145" s="22"/>
      <c r="O145" s="37" t="s">
        <v>981</v>
      </c>
      <c r="P145" s="22"/>
      <c r="Q145" s="22"/>
      <c r="R145" s="22"/>
      <c r="S145" s="22"/>
      <c r="T145" s="37"/>
      <c r="U145" s="22"/>
      <c r="V145" s="37"/>
      <c r="W145" s="22"/>
      <c r="X145" s="39"/>
      <c r="Y145" s="22"/>
      <c r="Z145" s="22"/>
      <c r="AA145" s="22"/>
      <c r="AB145" s="22"/>
      <c r="AC145" s="22"/>
      <c r="AD145" s="22"/>
    </row>
    <row r="146" spans="1:30" ht="30">
      <c r="A146" s="30" t="s">
        <v>192</v>
      </c>
      <c r="B146" s="32" t="str">
        <f t="shared" si="0"/>
        <v>Olomouc - Summary</v>
      </c>
      <c r="C146" s="23" t="s">
        <v>267</v>
      </c>
      <c r="D146" s="22"/>
      <c r="E146" s="22"/>
      <c r="F146" s="22"/>
      <c r="G146" s="22"/>
      <c r="H146" s="23"/>
      <c r="I146" s="23" t="s">
        <v>1205</v>
      </c>
      <c r="J146" s="22"/>
      <c r="K146" s="37"/>
      <c r="L146" s="37"/>
      <c r="M146" s="37"/>
      <c r="N146" s="22"/>
      <c r="O146" s="37"/>
      <c r="P146" s="22"/>
      <c r="Q146" s="22"/>
      <c r="R146" s="22"/>
      <c r="S146" s="22"/>
      <c r="T146" s="37"/>
      <c r="U146" s="22"/>
      <c r="V146" s="37"/>
      <c r="W146" s="22"/>
      <c r="X146" s="39"/>
      <c r="Y146" s="22"/>
      <c r="Z146" s="22"/>
      <c r="AA146" s="22"/>
      <c r="AB146" s="22"/>
      <c r="AC146" s="22"/>
      <c r="AD146" s="22"/>
    </row>
    <row r="147" spans="1:30" ht="30">
      <c r="A147" s="30" t="s">
        <v>192</v>
      </c>
      <c r="B147" s="32" t="str">
        <f t="shared" si="0"/>
        <v>Cologne - Summary</v>
      </c>
      <c r="C147" s="23" t="s">
        <v>267</v>
      </c>
      <c r="D147" s="22"/>
      <c r="E147" s="22"/>
      <c r="F147" s="22"/>
      <c r="G147" s="22"/>
      <c r="H147" s="23"/>
      <c r="I147" s="23"/>
      <c r="J147" s="22"/>
      <c r="K147" s="37"/>
      <c r="L147" s="37"/>
      <c r="M147" s="37"/>
      <c r="N147" s="22"/>
      <c r="O147" s="37" t="s">
        <v>981</v>
      </c>
      <c r="P147" s="22"/>
      <c r="Q147" s="22"/>
      <c r="R147" s="22"/>
      <c r="S147" s="22"/>
      <c r="T147" s="37"/>
      <c r="U147" s="22"/>
      <c r="V147" s="37"/>
      <c r="W147" s="22"/>
      <c r="X147" s="39"/>
      <c r="Y147" s="22"/>
      <c r="Z147" s="22"/>
      <c r="AA147" s="22"/>
      <c r="AB147" s="22"/>
      <c r="AC147" s="22"/>
      <c r="AD147" s="22"/>
    </row>
    <row r="148" spans="1:30" ht="30">
      <c r="A148" s="30" t="s">
        <v>192</v>
      </c>
      <c r="B148" s="32" t="str">
        <f t="shared" si="0"/>
        <v>Odense - Summary</v>
      </c>
      <c r="C148" s="23" t="s">
        <v>267</v>
      </c>
      <c r="D148" s="22"/>
      <c r="E148" s="22"/>
      <c r="F148" s="22"/>
      <c r="G148" s="22"/>
      <c r="H148" s="23"/>
      <c r="I148" s="23"/>
      <c r="J148" s="22"/>
      <c r="K148" s="37" t="s">
        <v>372</v>
      </c>
      <c r="L148" s="37"/>
      <c r="M148" s="37"/>
      <c r="N148" s="22"/>
      <c r="O148" s="37"/>
      <c r="P148" s="22"/>
      <c r="Q148" s="22"/>
      <c r="R148" s="22"/>
      <c r="S148" s="22"/>
      <c r="T148" s="37"/>
      <c r="U148" s="22"/>
      <c r="V148" s="37"/>
      <c r="W148" s="22"/>
      <c r="X148" s="39"/>
      <c r="Y148" s="22"/>
      <c r="Z148" s="22"/>
      <c r="AA148" s="22"/>
      <c r="AB148" s="22"/>
      <c r="AC148" s="22"/>
      <c r="AD148" s="22"/>
    </row>
    <row r="149" spans="1:30" ht="30">
      <c r="A149" s="30" t="s">
        <v>192</v>
      </c>
      <c r="B149" s="32" t="str">
        <f t="shared" si="0"/>
        <v>Barcelona - Summary</v>
      </c>
      <c r="C149" s="23" t="s">
        <v>267</v>
      </c>
      <c r="D149" s="22"/>
      <c r="E149" s="22" t="s">
        <v>825</v>
      </c>
      <c r="F149" s="22"/>
      <c r="G149" s="22"/>
      <c r="H149" s="23"/>
      <c r="I149" s="23"/>
      <c r="J149" s="22"/>
      <c r="K149" s="37"/>
      <c r="L149" s="37"/>
      <c r="M149" s="37"/>
      <c r="N149" s="22"/>
      <c r="O149" s="37"/>
      <c r="P149" s="22"/>
      <c r="Q149" s="22" t="s">
        <v>427</v>
      </c>
      <c r="R149" s="22" t="s">
        <v>427</v>
      </c>
      <c r="S149" s="22"/>
      <c r="T149" s="37"/>
      <c r="U149" s="22"/>
      <c r="V149" s="37"/>
      <c r="W149" s="22"/>
      <c r="X149" s="39"/>
      <c r="Y149" s="22"/>
      <c r="Z149" s="22"/>
      <c r="AA149" s="22"/>
      <c r="AB149" s="22"/>
      <c r="AC149" s="22"/>
      <c r="AD149" s="22"/>
    </row>
    <row r="150" spans="1:30" ht="30">
      <c r="A150" s="30" t="s">
        <v>192</v>
      </c>
      <c r="B150" s="32" t="str">
        <f t="shared" si="0"/>
        <v>Valencia - Summary</v>
      </c>
      <c r="C150" s="23" t="s">
        <v>267</v>
      </c>
      <c r="D150" s="22"/>
      <c r="E150" s="22" t="s">
        <v>825</v>
      </c>
      <c r="F150" s="22"/>
      <c r="G150" s="22"/>
      <c r="H150" s="23"/>
      <c r="I150" s="23"/>
      <c r="J150" s="22"/>
      <c r="K150" s="37"/>
      <c r="L150" s="37"/>
      <c r="M150" s="37"/>
      <c r="N150" s="22"/>
      <c r="O150" s="37"/>
      <c r="P150" s="22"/>
      <c r="Q150" s="22" t="s">
        <v>427</v>
      </c>
      <c r="R150" s="22" t="s">
        <v>427</v>
      </c>
      <c r="S150" s="22"/>
      <c r="T150" s="37"/>
      <c r="U150" s="22"/>
      <c r="V150" s="37"/>
      <c r="W150" s="22"/>
      <c r="X150" s="39"/>
      <c r="Y150" s="22"/>
      <c r="Z150" s="22"/>
      <c r="AA150" s="22"/>
      <c r="AB150" s="22"/>
      <c r="AC150" s="22"/>
      <c r="AD150" s="22"/>
    </row>
    <row r="151" spans="1:30" ht="30">
      <c r="A151" s="30" t="s">
        <v>192</v>
      </c>
      <c r="B151" s="32" t="str">
        <f t="shared" si="0"/>
        <v>Vic - Summary</v>
      </c>
      <c r="C151" s="23" t="s">
        <v>267</v>
      </c>
      <c r="D151" s="22"/>
      <c r="E151" s="22" t="s">
        <v>825</v>
      </c>
      <c r="F151" s="22"/>
      <c r="G151" s="22"/>
      <c r="H151" s="23"/>
      <c r="I151" s="23"/>
      <c r="J151" s="22"/>
      <c r="K151" s="37"/>
      <c r="L151" s="37"/>
      <c r="M151" s="37"/>
      <c r="N151" s="22"/>
      <c r="O151" s="37"/>
      <c r="P151" s="22"/>
      <c r="Q151" s="22" t="s">
        <v>427</v>
      </c>
      <c r="R151" s="22" t="s">
        <v>427</v>
      </c>
      <c r="S151" s="22"/>
      <c r="T151" s="37"/>
      <c r="U151" s="22"/>
      <c r="V151" s="37"/>
      <c r="W151" s="22"/>
      <c r="X151" s="39"/>
      <c r="Y151" s="22"/>
      <c r="Z151" s="22"/>
      <c r="AA151" s="22"/>
      <c r="AB151" s="22"/>
      <c r="AC151" s="22"/>
      <c r="AD151" s="22"/>
    </row>
    <row r="152" spans="1:30" ht="30">
      <c r="A152" s="30" t="s">
        <v>192</v>
      </c>
      <c r="B152" s="32" t="str">
        <f t="shared" si="0"/>
        <v>Belfast - Summary</v>
      </c>
      <c r="C152" s="23" t="s">
        <v>267</v>
      </c>
      <c r="D152" s="22"/>
      <c r="E152" s="22"/>
      <c r="F152" s="22"/>
      <c r="G152" s="22"/>
      <c r="H152" s="23"/>
      <c r="I152" s="23"/>
      <c r="J152" s="22"/>
      <c r="K152" s="37"/>
      <c r="L152" s="37"/>
      <c r="M152" s="37"/>
      <c r="N152" s="22"/>
      <c r="O152" s="37"/>
      <c r="P152" s="22"/>
      <c r="Q152" s="22"/>
      <c r="R152" s="22"/>
      <c r="S152" s="22"/>
      <c r="T152" s="37"/>
      <c r="U152" s="22"/>
      <c r="V152" s="37"/>
      <c r="W152" s="22"/>
      <c r="X152" s="39"/>
      <c r="Y152" s="22"/>
      <c r="Z152" s="22"/>
      <c r="AA152" s="22"/>
      <c r="AB152" s="22"/>
      <c r="AC152" s="22"/>
      <c r="AD152" s="22"/>
    </row>
    <row r="153" spans="1:30" ht="30">
      <c r="A153" s="30" t="s">
        <v>192</v>
      </c>
      <c r="B153" s="32" t="str">
        <f t="shared" si="0"/>
        <v>Lisbon - Summary</v>
      </c>
      <c r="C153" s="23" t="s">
        <v>267</v>
      </c>
      <c r="D153" s="22"/>
      <c r="E153" s="22"/>
      <c r="F153" s="22"/>
      <c r="G153" s="22"/>
      <c r="H153" s="23"/>
      <c r="I153" s="23"/>
      <c r="J153" s="22"/>
      <c r="K153" s="37"/>
      <c r="L153" s="37"/>
      <c r="M153" s="37"/>
      <c r="N153" s="22"/>
      <c r="O153" s="37"/>
      <c r="P153" s="22"/>
      <c r="Q153" s="22"/>
      <c r="R153" s="22"/>
      <c r="S153" s="22"/>
      <c r="T153" s="37"/>
      <c r="U153" s="22"/>
      <c r="V153" s="37" t="s">
        <v>508</v>
      </c>
      <c r="W153" s="22"/>
      <c r="X153" s="39"/>
      <c r="Y153" s="22"/>
      <c r="Z153" s="22"/>
      <c r="AA153" s="22"/>
      <c r="AB153" s="22"/>
      <c r="AC153" s="22"/>
      <c r="AD153" s="22"/>
    </row>
    <row r="154" spans="1:30" ht="30">
      <c r="A154" s="30" t="s">
        <v>192</v>
      </c>
      <c r="B154" s="32" t="str">
        <f t="shared" si="0"/>
        <v>Adelaide - Summary</v>
      </c>
      <c r="C154" s="23" t="s">
        <v>267</v>
      </c>
      <c r="D154" s="22"/>
      <c r="E154" s="22"/>
      <c r="F154" s="22"/>
      <c r="G154" s="22"/>
      <c r="H154" s="23"/>
      <c r="I154" s="23"/>
      <c r="J154" s="22"/>
      <c r="K154" s="37"/>
      <c r="L154" s="37"/>
      <c r="M154" s="37"/>
      <c r="N154" s="22"/>
      <c r="O154" s="37"/>
      <c r="P154" s="22"/>
      <c r="Q154" s="22"/>
      <c r="R154" s="22"/>
      <c r="S154" s="22"/>
      <c r="T154" s="37"/>
      <c r="U154" s="22"/>
      <c r="V154" s="37"/>
      <c r="W154" s="22"/>
      <c r="X154" s="39"/>
      <c r="Y154" s="22"/>
      <c r="Z154" s="22"/>
      <c r="AA154" s="22"/>
      <c r="AB154" s="22"/>
      <c r="AC154" s="22"/>
      <c r="AD154" s="22"/>
    </row>
    <row r="155" spans="1:30" ht="105">
      <c r="A155" s="30" t="s">
        <v>192</v>
      </c>
      <c r="B155" s="32" t="str">
        <f t="shared" si="0"/>
        <v>Melbourne - Summary</v>
      </c>
      <c r="C155" s="23" t="s">
        <v>301</v>
      </c>
      <c r="D155" s="22"/>
      <c r="E155" s="22"/>
      <c r="F155" s="22"/>
      <c r="G155" s="22"/>
      <c r="H155" s="23"/>
      <c r="I155" s="23"/>
      <c r="J155" s="22"/>
      <c r="K155" s="37"/>
      <c r="L155" s="37"/>
      <c r="M155" s="37"/>
      <c r="N155" s="22"/>
      <c r="O155" s="37"/>
      <c r="P155" s="22"/>
      <c r="Q155" s="22"/>
      <c r="R155" s="22"/>
      <c r="S155" s="22"/>
      <c r="T155" s="37"/>
      <c r="U155" s="22"/>
      <c r="V155" s="37"/>
      <c r="W155" s="22"/>
      <c r="X155" s="39"/>
      <c r="Y155" s="22"/>
      <c r="Z155" s="22"/>
      <c r="AA155" s="22"/>
      <c r="AB155" s="22"/>
      <c r="AC155" s="22"/>
      <c r="AD155" s="22"/>
    </row>
    <row r="156" spans="1:30" ht="30">
      <c r="A156" s="30" t="s">
        <v>192</v>
      </c>
      <c r="B156" s="32" t="str">
        <f t="shared" si="0"/>
        <v>Sydney - Summary</v>
      </c>
      <c r="C156" s="23" t="s">
        <v>267</v>
      </c>
      <c r="D156" s="22"/>
      <c r="E156" s="22"/>
      <c r="F156" s="22"/>
      <c r="G156" s="22"/>
      <c r="H156" s="23"/>
      <c r="I156" s="23"/>
      <c r="J156" s="22"/>
      <c r="K156" s="37"/>
      <c r="L156" s="37"/>
      <c r="M156" s="37"/>
      <c r="N156" s="22"/>
      <c r="O156" s="37"/>
      <c r="P156" s="22"/>
      <c r="Q156" s="22"/>
      <c r="R156" s="22"/>
      <c r="S156" s="22"/>
      <c r="T156" s="37"/>
      <c r="U156" s="22"/>
      <c r="V156" s="37"/>
      <c r="W156" s="22"/>
      <c r="X156" s="39"/>
      <c r="Y156" s="22"/>
      <c r="Z156" s="22"/>
      <c r="AA156" s="22"/>
      <c r="AB156" s="22"/>
      <c r="AC156" s="22"/>
      <c r="AD156" s="22"/>
    </row>
    <row r="157" spans="1:30" ht="30">
      <c r="A157" s="30" t="s">
        <v>192</v>
      </c>
      <c r="B157" s="32" t="str">
        <f t="shared" si="0"/>
        <v>Auckland - Summary</v>
      </c>
      <c r="C157" s="26" t="s">
        <v>267</v>
      </c>
      <c r="D157" s="22"/>
      <c r="E157" s="22"/>
      <c r="F157" s="22"/>
      <c r="G157" s="22"/>
      <c r="H157" s="26"/>
      <c r="I157" s="26"/>
      <c r="J157" s="22"/>
      <c r="K157" s="37"/>
      <c r="L157" s="37"/>
      <c r="M157" s="37"/>
      <c r="N157" s="22"/>
      <c r="O157" s="37"/>
      <c r="P157" s="22"/>
      <c r="Q157" s="22"/>
      <c r="R157" s="22"/>
      <c r="S157" s="22"/>
      <c r="T157" s="37"/>
      <c r="U157" s="22"/>
      <c r="V157" s="37"/>
      <c r="W157" s="22"/>
      <c r="X157" s="39"/>
      <c r="Y157" s="22"/>
      <c r="Z157" s="22"/>
      <c r="AA157" s="22"/>
      <c r="AB157" s="22"/>
      <c r="AC157" s="22"/>
      <c r="AD157" s="22"/>
    </row>
  </sheetData>
  <conditionalFormatting sqref="B1:B69 B72:B1048576">
    <cfRule type="duplicateValues" dxfId="4" priority="33"/>
  </conditionalFormatting>
  <conditionalFormatting sqref="C1:AD69 C71:AD157">
    <cfRule type="containsBlanks" dxfId="3" priority="34">
      <formula>LEN(TRIM(C1))=0</formula>
    </cfRule>
  </conditionalFormatting>
  <conditionalFormatting sqref="B70">
    <cfRule type="duplicateValues" dxfId="2" priority="2"/>
  </conditionalFormatting>
  <conditionalFormatting sqref="C70:AD70">
    <cfRule type="containsBlanks" dxfId="1" priority="3">
      <formula>LEN(TRIM(C70))=0</formula>
    </cfRule>
  </conditionalFormatting>
  <conditionalFormatting sqref="B71">
    <cfRule type="duplicateValues" dxfId="0" priority="1"/>
  </conditionalFormatting>
  <pageMargins left="0.7" right="0.7" top="0.75" bottom="0.75" header="0.3" footer="0.3"/>
  <pageSetup paperSize="9" orientation="portrait" horizontalDpi="1200" verticalDpi="120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F17"/>
  <sheetViews>
    <sheetView workbookViewId="0">
      <selection activeCell="E12" sqref="E12"/>
    </sheetView>
  </sheetViews>
  <sheetFormatPr defaultRowHeight="15"/>
  <cols>
    <col min="1" max="1" width="27.28515625" customWidth="1"/>
    <col min="2" max="2" width="13.5703125" customWidth="1"/>
    <col min="3" max="3" width="20.42578125" customWidth="1"/>
    <col min="5" max="5" width="67" customWidth="1"/>
    <col min="6" max="6" width="78.7109375" customWidth="1"/>
  </cols>
  <sheetData>
    <row r="1" spans="1:6">
      <c r="A1" s="4" t="s">
        <v>182</v>
      </c>
      <c r="B1" s="4" t="s">
        <v>222</v>
      </c>
      <c r="C1" s="4" t="s">
        <v>183</v>
      </c>
      <c r="D1" s="4" t="s">
        <v>184</v>
      </c>
      <c r="E1" s="4" t="s">
        <v>185</v>
      </c>
      <c r="F1" s="4" t="s">
        <v>190</v>
      </c>
    </row>
    <row r="2" spans="1:6">
      <c r="A2" t="s">
        <v>628</v>
      </c>
      <c r="B2" t="s">
        <v>223</v>
      </c>
      <c r="C2" t="s">
        <v>20</v>
      </c>
      <c r="E2" t="s">
        <v>1426</v>
      </c>
      <c r="F2" t="s">
        <v>881</v>
      </c>
    </row>
    <row r="3" spans="1:6">
      <c r="A3" t="s">
        <v>628</v>
      </c>
      <c r="B3" t="s">
        <v>223</v>
      </c>
      <c r="C3" t="s">
        <v>20</v>
      </c>
      <c r="D3" t="s">
        <v>38</v>
      </c>
      <c r="E3" t="s">
        <v>187</v>
      </c>
      <c r="F3" t="s">
        <v>881</v>
      </c>
    </row>
    <row r="4" spans="1:6">
      <c r="A4" t="s">
        <v>628</v>
      </c>
      <c r="B4" t="s">
        <v>223</v>
      </c>
      <c r="C4" t="s">
        <v>20</v>
      </c>
      <c r="D4" t="s">
        <v>25</v>
      </c>
      <c r="E4" t="s">
        <v>188</v>
      </c>
      <c r="F4" t="s">
        <v>881</v>
      </c>
    </row>
    <row r="5" spans="1:6">
      <c r="A5" t="s">
        <v>628</v>
      </c>
      <c r="B5" t="s">
        <v>223</v>
      </c>
      <c r="C5" t="s">
        <v>20</v>
      </c>
      <c r="D5" t="s">
        <v>186</v>
      </c>
      <c r="E5" t="s">
        <v>189</v>
      </c>
      <c r="F5" t="s">
        <v>881</v>
      </c>
    </row>
    <row r="6" spans="1:6">
      <c r="A6" t="s">
        <v>558</v>
      </c>
      <c r="B6" t="s">
        <v>224</v>
      </c>
      <c r="C6" t="s">
        <v>826</v>
      </c>
      <c r="E6" t="s">
        <v>827</v>
      </c>
      <c r="F6" t="s">
        <v>828</v>
      </c>
    </row>
    <row r="7" spans="1:6">
      <c r="A7" t="s">
        <v>558</v>
      </c>
      <c r="B7" t="s">
        <v>224</v>
      </c>
      <c r="C7" t="s">
        <v>826</v>
      </c>
      <c r="D7" t="s">
        <v>38</v>
      </c>
      <c r="E7" t="s">
        <v>827</v>
      </c>
      <c r="F7" s="36" t="s">
        <v>828</v>
      </c>
    </row>
    <row r="8" spans="1:6">
      <c r="A8" t="s">
        <v>558</v>
      </c>
      <c r="B8" t="s">
        <v>224</v>
      </c>
      <c r="C8" t="s">
        <v>826</v>
      </c>
      <c r="D8" t="s">
        <v>25</v>
      </c>
      <c r="E8" t="s">
        <v>827</v>
      </c>
      <c r="F8" t="s">
        <v>828</v>
      </c>
    </row>
    <row r="9" spans="1:6">
      <c r="A9" t="s">
        <v>558</v>
      </c>
      <c r="B9" t="s">
        <v>224</v>
      </c>
      <c r="C9" t="s">
        <v>826</v>
      </c>
      <c r="D9" t="s">
        <v>186</v>
      </c>
      <c r="E9" t="s">
        <v>827</v>
      </c>
      <c r="F9" t="s">
        <v>828</v>
      </c>
    </row>
    <row r="10" spans="1:6">
      <c r="A10" t="s">
        <v>215</v>
      </c>
      <c r="B10" t="s">
        <v>224</v>
      </c>
      <c r="C10" t="s">
        <v>221</v>
      </c>
      <c r="E10" t="s">
        <v>217</v>
      </c>
      <c r="F10" t="s">
        <v>216</v>
      </c>
    </row>
    <row r="11" spans="1:6">
      <c r="A11" t="s">
        <v>215</v>
      </c>
      <c r="B11" t="s">
        <v>224</v>
      </c>
      <c r="C11" t="s">
        <v>221</v>
      </c>
      <c r="D11" t="s">
        <v>38</v>
      </c>
      <c r="E11" t="s">
        <v>218</v>
      </c>
      <c r="F11" t="s">
        <v>216</v>
      </c>
    </row>
    <row r="12" spans="1:6">
      <c r="A12" t="s">
        <v>215</v>
      </c>
      <c r="B12" t="s">
        <v>224</v>
      </c>
      <c r="C12" t="s">
        <v>221</v>
      </c>
      <c r="D12" t="s">
        <v>25</v>
      </c>
      <c r="E12" t="s">
        <v>219</v>
      </c>
      <c r="F12" t="s">
        <v>216</v>
      </c>
    </row>
    <row r="13" spans="1:6">
      <c r="A13" t="s">
        <v>215</v>
      </c>
      <c r="B13" t="s">
        <v>224</v>
      </c>
      <c r="C13" t="s">
        <v>221</v>
      </c>
      <c r="D13" t="s">
        <v>186</v>
      </c>
      <c r="E13" t="s">
        <v>220</v>
      </c>
      <c r="F13" t="s">
        <v>216</v>
      </c>
    </row>
    <row r="14" spans="1:6">
      <c r="A14" t="s">
        <v>289</v>
      </c>
      <c r="B14" t="s">
        <v>224</v>
      </c>
      <c r="C14" t="s">
        <v>1425</v>
      </c>
      <c r="E14" t="s">
        <v>880</v>
      </c>
      <c r="F14" t="s">
        <v>882</v>
      </c>
    </row>
    <row r="15" spans="1:6">
      <c r="A15" t="s">
        <v>289</v>
      </c>
      <c r="B15" t="s">
        <v>224</v>
      </c>
      <c r="C15" t="s">
        <v>1425</v>
      </c>
      <c r="D15" t="s">
        <v>38</v>
      </c>
      <c r="E15" t="s">
        <v>880</v>
      </c>
      <c r="F15" t="s">
        <v>882</v>
      </c>
    </row>
    <row r="16" spans="1:6">
      <c r="A16" t="s">
        <v>289</v>
      </c>
      <c r="B16" t="s">
        <v>224</v>
      </c>
      <c r="C16" t="s">
        <v>1425</v>
      </c>
      <c r="D16" t="s">
        <v>25</v>
      </c>
      <c r="E16" t="s">
        <v>880</v>
      </c>
      <c r="F16" t="s">
        <v>882</v>
      </c>
    </row>
    <row r="17" spans="1:6">
      <c r="A17" t="s">
        <v>289</v>
      </c>
      <c r="B17" t="s">
        <v>224</v>
      </c>
      <c r="C17" t="s">
        <v>1425</v>
      </c>
      <c r="D17" t="s">
        <v>186</v>
      </c>
      <c r="E17" t="s">
        <v>880</v>
      </c>
      <c r="F17" t="s">
        <v>882</v>
      </c>
    </row>
  </sheetData>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326381-5013-44C7-92E7-E6B9FE8B43CF}">
  <dimension ref="A1:Q26"/>
  <sheetViews>
    <sheetView workbookViewId="0">
      <selection activeCell="J19" sqref="J19"/>
    </sheetView>
  </sheetViews>
  <sheetFormatPr defaultRowHeight="15"/>
  <cols>
    <col min="1" max="1" width="29.85546875" customWidth="1"/>
    <col min="2" max="17" width="11.42578125" style="2" customWidth="1"/>
  </cols>
  <sheetData>
    <row r="1" spans="1:17" s="5" customFormat="1" ht="45">
      <c r="A1" s="16"/>
      <c r="B1" s="15" t="s">
        <v>300</v>
      </c>
      <c r="C1" s="14" t="s">
        <v>299</v>
      </c>
      <c r="D1" s="14" t="s">
        <v>298</v>
      </c>
      <c r="E1" s="14" t="s">
        <v>297</v>
      </c>
      <c r="F1" s="14" t="s">
        <v>296</v>
      </c>
      <c r="G1" s="14" t="s">
        <v>181</v>
      </c>
      <c r="H1" s="14" t="s">
        <v>295</v>
      </c>
      <c r="I1" s="14" t="s">
        <v>294</v>
      </c>
      <c r="J1" s="14" t="s">
        <v>293</v>
      </c>
      <c r="K1" s="14" t="s">
        <v>292</v>
      </c>
      <c r="L1" s="14" t="s">
        <v>291</v>
      </c>
      <c r="M1" s="14" t="s">
        <v>290</v>
      </c>
      <c r="N1" s="14" t="s">
        <v>180</v>
      </c>
      <c r="O1" s="14" t="s">
        <v>289</v>
      </c>
      <c r="P1" s="14" t="s">
        <v>215</v>
      </c>
      <c r="Q1" s="14" t="s">
        <v>288</v>
      </c>
    </row>
    <row r="2" spans="1:17" ht="15.75">
      <c r="A2" s="9" t="s">
        <v>245</v>
      </c>
      <c r="B2" s="8"/>
      <c r="C2" s="7"/>
      <c r="D2" s="7"/>
      <c r="E2" s="7"/>
      <c r="F2" s="7"/>
      <c r="G2" s="7" t="s">
        <v>287</v>
      </c>
      <c r="H2" s="7"/>
      <c r="I2" s="7"/>
      <c r="J2" s="7"/>
      <c r="K2" s="7"/>
      <c r="L2" s="7"/>
      <c r="M2" s="7"/>
      <c r="N2" s="7"/>
      <c r="O2" s="7"/>
      <c r="P2" s="7"/>
      <c r="Q2" s="7"/>
    </row>
    <row r="3" spans="1:17" ht="15.75">
      <c r="A3" s="13" t="s">
        <v>246</v>
      </c>
      <c r="B3" s="12"/>
      <c r="C3" s="7"/>
      <c r="D3" s="7"/>
      <c r="E3" s="7"/>
      <c r="F3" s="7"/>
      <c r="G3" s="7" t="s">
        <v>287</v>
      </c>
      <c r="H3" s="7"/>
      <c r="I3" s="7"/>
      <c r="J3" s="7"/>
      <c r="K3" s="7"/>
      <c r="L3" s="7"/>
      <c r="M3" s="7"/>
      <c r="N3" s="7"/>
      <c r="O3" s="7"/>
      <c r="P3" s="7"/>
      <c r="Q3" s="7"/>
    </row>
    <row r="4" spans="1:17" ht="15.75">
      <c r="A4" s="9" t="s">
        <v>247</v>
      </c>
      <c r="B4" s="8"/>
      <c r="C4" s="7"/>
      <c r="D4" s="7"/>
      <c r="E4" s="7"/>
      <c r="F4" s="7"/>
      <c r="G4" s="7" t="s">
        <v>287</v>
      </c>
      <c r="H4" s="7"/>
      <c r="I4" s="7"/>
      <c r="J4" s="7"/>
      <c r="K4" s="7"/>
      <c r="L4" s="7"/>
      <c r="M4" s="7"/>
      <c r="N4" s="7"/>
      <c r="O4" s="7"/>
      <c r="P4" s="7"/>
      <c r="Q4" s="7"/>
    </row>
    <row r="5" spans="1:17" ht="15.75">
      <c r="A5" s="9" t="s">
        <v>263</v>
      </c>
      <c r="B5" s="8"/>
      <c r="C5" s="7"/>
      <c r="D5" s="7"/>
      <c r="E5" s="7"/>
      <c r="F5" s="7"/>
      <c r="G5" s="7" t="s">
        <v>287</v>
      </c>
      <c r="H5" s="7"/>
      <c r="I5" s="7"/>
      <c r="J5" s="7"/>
      <c r="K5" s="7"/>
      <c r="L5" s="7"/>
      <c r="M5" s="7"/>
      <c r="N5" s="7"/>
      <c r="O5" s="7"/>
      <c r="P5" s="7"/>
      <c r="Q5" s="7"/>
    </row>
    <row r="6" spans="1:17" ht="15.75">
      <c r="A6" s="9" t="s">
        <v>235</v>
      </c>
      <c r="B6" s="8"/>
      <c r="C6" s="7"/>
      <c r="D6" s="7"/>
      <c r="E6" s="7"/>
      <c r="F6" s="7"/>
      <c r="G6" s="7" t="s">
        <v>287</v>
      </c>
      <c r="H6" s="7"/>
      <c r="I6" s="7"/>
      <c r="J6" s="7"/>
      <c r="K6" s="7"/>
      <c r="L6" s="7"/>
      <c r="M6" s="7"/>
      <c r="N6" s="7"/>
      <c r="O6" s="7"/>
      <c r="P6" s="7"/>
      <c r="Q6" s="7"/>
    </row>
    <row r="7" spans="1:17" ht="15.75">
      <c r="A7" s="9" t="s">
        <v>264</v>
      </c>
      <c r="B7" s="8"/>
      <c r="C7" s="7"/>
      <c r="D7" s="7"/>
      <c r="E7" s="7"/>
      <c r="F7" s="7"/>
      <c r="G7" s="7" t="s">
        <v>287</v>
      </c>
      <c r="H7" s="7"/>
      <c r="I7" s="7"/>
      <c r="J7" s="7"/>
      <c r="K7" s="7"/>
      <c r="L7" s="7"/>
      <c r="M7" s="7"/>
      <c r="N7" s="7"/>
      <c r="O7" s="7"/>
      <c r="P7" s="7"/>
      <c r="Q7" s="7"/>
    </row>
    <row r="8" spans="1:17" ht="15.75">
      <c r="A8" s="9" t="s">
        <v>265</v>
      </c>
      <c r="B8" s="8"/>
      <c r="C8" s="7"/>
      <c r="D8" s="7"/>
      <c r="E8" s="7"/>
      <c r="F8" s="7"/>
      <c r="G8" s="7" t="s">
        <v>287</v>
      </c>
      <c r="H8" s="7"/>
      <c r="I8" s="7"/>
      <c r="J8" s="7"/>
      <c r="K8" s="7"/>
      <c r="L8" s="7" t="s">
        <v>286</v>
      </c>
      <c r="M8" s="7"/>
      <c r="N8" s="7"/>
      <c r="O8" s="7"/>
      <c r="P8" s="7"/>
      <c r="Q8" s="7"/>
    </row>
    <row r="9" spans="1:17" ht="15.75">
      <c r="A9" s="9" t="s">
        <v>254</v>
      </c>
      <c r="B9" s="8"/>
      <c r="C9" s="7"/>
      <c r="D9" s="7"/>
      <c r="E9" s="7"/>
      <c r="F9" s="7"/>
      <c r="G9" s="7" t="s">
        <v>287</v>
      </c>
      <c r="H9" s="7" t="s">
        <v>286</v>
      </c>
      <c r="I9" s="7"/>
      <c r="J9" s="7" t="s">
        <v>287</v>
      </c>
      <c r="K9" s="7"/>
      <c r="L9" s="7"/>
      <c r="M9" s="7"/>
      <c r="N9" s="7"/>
      <c r="O9" s="7"/>
      <c r="P9" s="7"/>
      <c r="Q9" s="7"/>
    </row>
    <row r="10" spans="1:17" ht="15.75">
      <c r="A10" s="9" t="s">
        <v>257</v>
      </c>
      <c r="B10" s="8"/>
      <c r="C10" s="7"/>
      <c r="D10" s="7"/>
      <c r="E10" s="7" t="s">
        <v>287</v>
      </c>
      <c r="F10" s="7"/>
      <c r="G10" s="7" t="s">
        <v>287</v>
      </c>
      <c r="H10" s="7"/>
      <c r="I10" s="7"/>
      <c r="J10" s="7"/>
      <c r="K10" s="7"/>
      <c r="L10" s="7"/>
      <c r="M10" s="7"/>
      <c r="N10" s="7"/>
      <c r="O10" s="7"/>
      <c r="P10" s="7"/>
      <c r="Q10" s="7"/>
    </row>
    <row r="11" spans="1:17" ht="15.75">
      <c r="A11" s="9" t="s">
        <v>252</v>
      </c>
      <c r="B11" s="8"/>
      <c r="C11" s="7"/>
      <c r="D11" s="7"/>
      <c r="E11" s="7"/>
      <c r="F11" s="7"/>
      <c r="G11" s="7" t="s">
        <v>287</v>
      </c>
      <c r="H11" s="7"/>
      <c r="I11" s="7"/>
      <c r="J11" s="7" t="s">
        <v>287</v>
      </c>
      <c r="K11" s="7"/>
      <c r="L11" s="7"/>
      <c r="M11" s="7"/>
      <c r="N11" s="7"/>
      <c r="O11" s="7"/>
      <c r="P11" s="7"/>
      <c r="Q11" s="7"/>
    </row>
    <row r="12" spans="1:17" ht="15.75">
      <c r="A12" s="9" t="s">
        <v>256</v>
      </c>
      <c r="B12" s="8"/>
      <c r="C12" s="7"/>
      <c r="D12" s="7"/>
      <c r="E12" s="7"/>
      <c r="F12" s="7"/>
      <c r="G12" s="7" t="s">
        <v>287</v>
      </c>
      <c r="H12" s="7"/>
      <c r="I12" s="7"/>
      <c r="J12" s="7" t="s">
        <v>287</v>
      </c>
      <c r="K12" s="7"/>
      <c r="L12" s="7"/>
      <c r="M12" s="7"/>
      <c r="N12" s="7"/>
      <c r="O12" s="7"/>
      <c r="P12" s="7"/>
      <c r="Q12" s="7"/>
    </row>
    <row r="13" spans="1:17" ht="15.75">
      <c r="A13" s="9" t="s">
        <v>253</v>
      </c>
      <c r="B13" s="8"/>
      <c r="C13" s="7"/>
      <c r="D13" s="7"/>
      <c r="E13" s="7"/>
      <c r="F13" s="7" t="s">
        <v>287</v>
      </c>
      <c r="G13" s="7" t="s">
        <v>287</v>
      </c>
      <c r="H13" s="7"/>
      <c r="I13" s="7"/>
      <c r="J13" s="7"/>
      <c r="K13" s="7"/>
      <c r="L13" s="7"/>
      <c r="M13" s="7"/>
      <c r="N13" s="7"/>
      <c r="O13" s="7"/>
      <c r="P13" s="7"/>
      <c r="Q13" s="7"/>
    </row>
    <row r="14" spans="1:17" ht="15.75">
      <c r="A14" s="9" t="s">
        <v>261</v>
      </c>
      <c r="B14" s="8"/>
      <c r="C14" s="7"/>
      <c r="D14" s="7"/>
      <c r="E14" s="7"/>
      <c r="F14" s="7"/>
      <c r="G14" s="7" t="s">
        <v>287</v>
      </c>
      <c r="H14" s="7"/>
      <c r="I14" s="7" t="s">
        <v>286</v>
      </c>
      <c r="J14" s="7"/>
      <c r="K14" s="7"/>
      <c r="L14" s="7"/>
      <c r="M14" s="7"/>
      <c r="N14" s="7"/>
      <c r="O14" s="7"/>
      <c r="P14" s="7"/>
      <c r="Q14" s="7"/>
    </row>
    <row r="15" spans="1:17" ht="15.75">
      <c r="A15" s="9" t="s">
        <v>258</v>
      </c>
      <c r="B15" s="8" t="s">
        <v>286</v>
      </c>
      <c r="C15" s="7"/>
      <c r="D15" s="7"/>
      <c r="E15" s="7"/>
      <c r="F15" s="7"/>
      <c r="G15" s="7" t="s">
        <v>287</v>
      </c>
      <c r="H15" s="7"/>
      <c r="I15" s="7"/>
      <c r="J15" s="7"/>
      <c r="K15" s="7"/>
      <c r="L15" s="7"/>
      <c r="M15" s="7"/>
      <c r="N15" s="7" t="s">
        <v>287</v>
      </c>
      <c r="O15" s="7"/>
      <c r="P15" s="7"/>
      <c r="Q15" s="7"/>
    </row>
    <row r="16" spans="1:17" ht="15.75">
      <c r="A16" s="9" t="s">
        <v>259</v>
      </c>
      <c r="B16" s="8" t="s">
        <v>286</v>
      </c>
      <c r="C16" s="7"/>
      <c r="D16" s="7"/>
      <c r="E16" s="7"/>
      <c r="F16" s="7"/>
      <c r="G16" s="7" t="s">
        <v>287</v>
      </c>
      <c r="H16" s="7"/>
      <c r="I16" s="7"/>
      <c r="J16" s="7"/>
      <c r="K16" s="7"/>
      <c r="L16" s="7"/>
      <c r="M16" s="7"/>
      <c r="N16" s="7" t="s">
        <v>287</v>
      </c>
      <c r="O16" s="7"/>
      <c r="P16" s="7"/>
      <c r="Q16" s="7"/>
    </row>
    <row r="17" spans="1:17" ht="15.75">
      <c r="A17" s="9" t="s">
        <v>260</v>
      </c>
      <c r="B17" s="8" t="s">
        <v>286</v>
      </c>
      <c r="C17" s="7"/>
      <c r="D17" s="7"/>
      <c r="E17" s="7"/>
      <c r="F17" s="7"/>
      <c r="G17" s="7" t="s">
        <v>287</v>
      </c>
      <c r="H17" s="7"/>
      <c r="I17" s="7"/>
      <c r="J17" s="7"/>
      <c r="K17" s="7"/>
      <c r="L17" s="7"/>
      <c r="M17" s="7"/>
      <c r="N17" s="7"/>
      <c r="O17" s="7"/>
      <c r="P17" s="7"/>
      <c r="Q17" s="7"/>
    </row>
    <row r="18" spans="1:17" ht="15.75">
      <c r="A18" s="9" t="s">
        <v>262</v>
      </c>
      <c r="B18" s="8"/>
      <c r="C18" s="7"/>
      <c r="D18" s="7"/>
      <c r="E18" s="7"/>
      <c r="F18" s="7"/>
      <c r="G18" s="7" t="s">
        <v>287</v>
      </c>
      <c r="H18" s="7"/>
      <c r="I18" s="7"/>
      <c r="J18" s="7"/>
      <c r="K18" s="7"/>
      <c r="L18" s="7"/>
      <c r="M18" s="7" t="s">
        <v>287</v>
      </c>
      <c r="N18" s="7"/>
      <c r="O18" s="7"/>
      <c r="P18" s="7"/>
      <c r="Q18" s="7"/>
    </row>
    <row r="19" spans="1:17">
      <c r="A19" s="11" t="s">
        <v>255</v>
      </c>
      <c r="B19" s="10"/>
      <c r="C19" s="7"/>
      <c r="D19" s="7" t="s">
        <v>287</v>
      </c>
      <c r="E19" s="7"/>
      <c r="F19" s="7"/>
      <c r="G19" s="7" t="s">
        <v>287</v>
      </c>
      <c r="H19" s="7"/>
      <c r="I19" s="7"/>
      <c r="J19" s="7" t="s">
        <v>286</v>
      </c>
      <c r="K19" s="7"/>
      <c r="L19" s="7"/>
      <c r="M19" s="7"/>
      <c r="N19" s="7"/>
      <c r="O19" s="7"/>
      <c r="P19" s="7"/>
      <c r="Q19" s="7"/>
    </row>
    <row r="20" spans="1:17" ht="15.75">
      <c r="A20" s="9" t="s">
        <v>249</v>
      </c>
      <c r="B20" s="8"/>
      <c r="C20" s="7" t="s">
        <v>287</v>
      </c>
      <c r="D20" s="7"/>
      <c r="E20" s="7"/>
      <c r="F20" s="7"/>
      <c r="G20" s="7" t="s">
        <v>287</v>
      </c>
      <c r="H20" s="7"/>
      <c r="I20" s="7"/>
      <c r="J20" s="7"/>
      <c r="K20" s="7"/>
      <c r="L20" s="7"/>
      <c r="M20" s="7"/>
      <c r="N20" s="7"/>
      <c r="O20" s="7"/>
      <c r="P20" s="7"/>
      <c r="Q20" s="7"/>
    </row>
    <row r="21" spans="1:17" ht="15.75">
      <c r="A21" s="9" t="s">
        <v>238</v>
      </c>
      <c r="B21" s="8"/>
      <c r="C21" s="7"/>
      <c r="D21" s="7"/>
      <c r="E21" s="7"/>
      <c r="F21" s="7"/>
      <c r="G21" s="7" t="s">
        <v>287</v>
      </c>
      <c r="H21" s="7"/>
      <c r="I21" s="7"/>
      <c r="J21" s="7"/>
      <c r="K21" s="7"/>
      <c r="L21" s="7"/>
      <c r="M21" s="7"/>
      <c r="N21" s="7" t="s">
        <v>287</v>
      </c>
      <c r="O21" s="7"/>
      <c r="P21" s="7"/>
      <c r="Q21" s="7"/>
    </row>
    <row r="22" spans="1:17" ht="15.75">
      <c r="A22" s="9" t="s">
        <v>248</v>
      </c>
      <c r="B22" s="8"/>
      <c r="C22" s="7"/>
      <c r="D22" s="7"/>
      <c r="E22" s="7"/>
      <c r="F22" s="7"/>
      <c r="G22" s="7" t="s">
        <v>287</v>
      </c>
      <c r="H22" s="7"/>
      <c r="I22" s="7"/>
      <c r="J22" s="7"/>
      <c r="K22" s="7"/>
      <c r="L22" s="7"/>
      <c r="M22" s="7" t="s">
        <v>287</v>
      </c>
      <c r="N22" s="7"/>
      <c r="O22" s="7"/>
      <c r="P22" s="7"/>
      <c r="Q22" s="7"/>
    </row>
    <row r="23" spans="1:17" ht="15.75">
      <c r="A23" s="9" t="s">
        <v>237</v>
      </c>
      <c r="B23" s="8"/>
      <c r="C23" s="7"/>
      <c r="D23" s="7"/>
      <c r="E23" s="7"/>
      <c r="F23" s="7"/>
      <c r="G23" s="7" t="s">
        <v>287</v>
      </c>
      <c r="H23" s="7"/>
      <c r="I23" s="7"/>
      <c r="J23" s="7"/>
      <c r="K23" s="7"/>
      <c r="L23" s="7"/>
      <c r="M23" s="7"/>
      <c r="N23" s="7"/>
      <c r="O23" s="7"/>
      <c r="P23" s="7" t="s">
        <v>287</v>
      </c>
      <c r="Q23" s="7"/>
    </row>
    <row r="24" spans="1:17" ht="15.75">
      <c r="A24" s="9" t="s">
        <v>251</v>
      </c>
      <c r="B24" s="8"/>
      <c r="C24" s="7"/>
      <c r="D24" s="7"/>
      <c r="E24" s="7"/>
      <c r="F24" s="7"/>
      <c r="G24" s="7" t="s">
        <v>287</v>
      </c>
      <c r="H24" s="7"/>
      <c r="I24" s="7"/>
      <c r="J24" s="7"/>
      <c r="K24" s="7"/>
      <c r="L24" s="7"/>
      <c r="M24" s="7"/>
      <c r="N24" s="7"/>
      <c r="O24" s="7"/>
      <c r="P24" s="7"/>
      <c r="Q24" s="7" t="s">
        <v>287</v>
      </c>
    </row>
    <row r="25" spans="1:17" ht="15.75">
      <c r="A25" s="9" t="s">
        <v>244</v>
      </c>
      <c r="B25" s="8"/>
      <c r="C25" s="7"/>
      <c r="D25" s="7"/>
      <c r="E25" s="7"/>
      <c r="F25" s="7"/>
      <c r="G25" s="7" t="s">
        <v>287</v>
      </c>
      <c r="H25" s="7"/>
      <c r="I25" s="7"/>
      <c r="J25" s="7"/>
      <c r="K25" s="7" t="s">
        <v>286</v>
      </c>
      <c r="L25" s="7"/>
      <c r="M25" s="7"/>
      <c r="N25" s="7"/>
      <c r="O25" s="7"/>
      <c r="P25" s="7"/>
      <c r="Q25" s="7"/>
    </row>
    <row r="26" spans="1:17" ht="15.75">
      <c r="A26" s="9" t="s">
        <v>250</v>
      </c>
      <c r="B26" s="8"/>
      <c r="C26" s="7"/>
      <c r="D26" s="7"/>
      <c r="E26" s="7"/>
      <c r="F26" s="7"/>
      <c r="G26" s="7" t="s">
        <v>287</v>
      </c>
      <c r="H26" s="7"/>
      <c r="I26" s="7"/>
      <c r="J26" s="7"/>
      <c r="K26" s="7"/>
      <c r="L26" s="7"/>
      <c r="M26" s="7"/>
      <c r="N26" s="7"/>
      <c r="O26" s="7" t="s">
        <v>286</v>
      </c>
      <c r="P26" s="7"/>
      <c r="Q26" s="7"/>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scorecard_template_elements</vt:lpstr>
      <vt:lpstr>languages</vt:lpstr>
      <vt:lpstr>fonts</vt:lpstr>
      <vt:lpstr>translations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Carl Higgs</cp:lastModifiedBy>
  <dcterms:created xsi:type="dcterms:W3CDTF">2022-01-17T05:26:28Z</dcterms:created>
  <dcterms:modified xsi:type="dcterms:W3CDTF">2022-03-06T23:35:49Z</dcterms:modified>
</cp:coreProperties>
</file>