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rojects\global-indicators\analysis\global_scorecards\"/>
    </mc:Choice>
  </mc:AlternateContent>
  <xr:revisionPtr revIDLastSave="0" documentId="13_ncr:1_{540CC6EC-BF6F-4372-B847-B9643047EA1D}" xr6:coauthVersionLast="46" xr6:coauthVersionMax="47" xr10:uidLastSave="{00000000-0000-0000-0000-000000000000}"/>
  <bookViews>
    <workbookView xWindow="-120" yWindow="-120" windowWidth="29040" windowHeight="15840"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languages!$B$1:$P$1</definedName>
    <definedName name="_xlnm._FilterDatabase" localSheetId="0" hidden="1">scorecard_template_elements!$A$1:$T$178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5" i="1" l="1"/>
  <c r="D67" i="1"/>
  <c r="D115" i="1"/>
  <c r="F25" i="1" l="1"/>
  <c r="F28" i="1" s="1"/>
  <c r="F68" i="1"/>
  <c r="F77" i="1" s="1"/>
  <c r="G10" i="1" l="1"/>
  <c r="G121" i="1"/>
  <c r="B157" i="2"/>
  <c r="B156" i="2"/>
  <c r="B155" i="2"/>
  <c r="B154" i="2"/>
  <c r="B153" i="2"/>
  <c r="B152" i="2"/>
  <c r="B151" i="2"/>
  <c r="B150" i="2"/>
  <c r="B149" i="2"/>
  <c r="B148" i="2"/>
  <c r="B147" i="2"/>
  <c r="B146" i="2"/>
  <c r="B145" i="2"/>
  <c r="B144" i="2"/>
  <c r="B143" i="2"/>
  <c r="B142" i="2"/>
  <c r="B141" i="2"/>
  <c r="B140" i="2"/>
  <c r="B139" i="2"/>
  <c r="B138" i="2"/>
  <c r="B137" i="2"/>
  <c r="B136" i="2"/>
  <c r="B135" i="2"/>
  <c r="B134" i="2"/>
  <c r="B133" i="2"/>
  <c r="G174" i="1"/>
  <c r="G175" i="1" s="1"/>
  <c r="D175" i="1"/>
  <c r="G122" i="1"/>
  <c r="G8" i="1"/>
  <c r="E180" i="1"/>
  <c r="E179" i="1"/>
  <c r="G179" i="1" s="1"/>
  <c r="F179" i="1"/>
  <c r="F180" i="1"/>
  <c r="D119" i="1"/>
  <c r="F60" i="1" l="1"/>
  <c r="A61" i="1"/>
  <c r="A62" i="1" s="1"/>
  <c r="A56" i="1"/>
  <c r="A57" i="1" s="1"/>
  <c r="A51" i="1"/>
  <c r="A52" i="1" s="1"/>
  <c r="A46" i="1"/>
  <c r="A47" i="1" s="1"/>
  <c r="A41" i="1"/>
  <c r="A42" i="1" s="1"/>
  <c r="A36" i="1"/>
  <c r="F30" i="1"/>
  <c r="F37" i="1" s="1"/>
  <c r="D30" i="1"/>
  <c r="D42" i="1" s="1"/>
  <c r="F29" i="1"/>
  <c r="F41" i="1" s="1"/>
  <c r="E20" i="1"/>
  <c r="F33" i="1"/>
  <c r="D13" i="1"/>
  <c r="D14" i="1" s="1"/>
  <c r="D168" i="1"/>
  <c r="E66" i="1"/>
  <c r="F116" i="1"/>
  <c r="F119" i="1" s="1"/>
  <c r="F113" i="1"/>
  <c r="D117" i="1"/>
  <c r="D118" i="1" s="1"/>
  <c r="G117" i="1"/>
  <c r="G114" i="1"/>
  <c r="E115" i="1" s="1"/>
  <c r="G115" i="1" s="1"/>
  <c r="F114" i="1"/>
  <c r="F115" i="1" s="1"/>
  <c r="F13" i="1"/>
  <c r="F14" i="1" s="1"/>
  <c r="D21" i="1"/>
  <c r="D22" i="1" s="1"/>
  <c r="E13" i="1"/>
  <c r="G13" i="1" s="1"/>
  <c r="E125" i="1"/>
  <c r="G125" i="1" s="1"/>
  <c r="E124" i="1"/>
  <c r="E126" i="1" s="1"/>
  <c r="D161" i="1"/>
  <c r="D170" i="1" s="1"/>
  <c r="D128" i="1"/>
  <c r="F158" i="1"/>
  <c r="F125" i="1"/>
  <c r="D65" i="1"/>
  <c r="D77" i="1" s="1"/>
  <c r="E119" i="1" l="1"/>
  <c r="E118" i="1"/>
  <c r="G118" i="1" s="1"/>
  <c r="D24" i="1"/>
  <c r="D23" i="1" s="1"/>
  <c r="F175" i="1"/>
  <c r="F117" i="1"/>
  <c r="F118" i="1" s="1"/>
  <c r="F128" i="1"/>
  <c r="D137" i="1"/>
  <c r="F61" i="1"/>
  <c r="D62" i="1"/>
  <c r="F62" i="1"/>
  <c r="F57" i="1"/>
  <c r="F56" i="1"/>
  <c r="D57" i="1"/>
  <c r="F42" i="1"/>
  <c r="F51" i="1"/>
  <c r="D52" i="1"/>
  <c r="F52" i="1"/>
  <c r="F46" i="1"/>
  <c r="D47" i="1"/>
  <c r="F47" i="1"/>
  <c r="F36" i="1"/>
  <c r="D37" i="1"/>
  <c r="F32" i="1"/>
  <c r="D20" i="1"/>
  <c r="D17" i="1"/>
  <c r="F17" i="1" s="1"/>
  <c r="D16" i="1"/>
  <c r="F16" i="1" s="1"/>
  <c r="D160" i="1" l="1"/>
  <c r="D127" i="1"/>
  <c r="F127" i="1" s="1"/>
  <c r="D69" i="1"/>
  <c r="P2" i="1" l="1"/>
  <c r="G3" i="1"/>
  <c r="G5" i="1" s="1"/>
  <c r="E6" i="1" s="1"/>
  <c r="G6" i="1" s="1"/>
  <c r="G178" i="1"/>
  <c r="G180" i="1" s="1"/>
  <c r="F191" i="1"/>
  <c r="F190" i="1"/>
  <c r="F189" i="1"/>
  <c r="F188" i="1"/>
  <c r="F187" i="1"/>
  <c r="F186" i="1"/>
  <c r="F185" i="1"/>
  <c r="F184" i="1"/>
  <c r="F183" i="1"/>
  <c r="F181" i="1"/>
  <c r="D182" i="1" s="1"/>
  <c r="F182" i="1" s="1"/>
  <c r="D169" i="1"/>
  <c r="F161" i="1"/>
  <c r="D136" i="1"/>
  <c r="F137" i="1"/>
  <c r="F136" i="1" l="1"/>
  <c r="F141" i="1" s="1"/>
  <c r="F146" i="1" s="1"/>
  <c r="F151" i="1" s="1"/>
  <c r="F169" i="1"/>
  <c r="D165" i="1"/>
  <c r="F165" i="1"/>
  <c r="D141" i="1"/>
  <c r="D146" i="1" s="1"/>
  <c r="D151" i="1" s="1"/>
  <c r="D138" i="1"/>
  <c r="D142" i="1"/>
  <c r="D162" i="1" l="1"/>
  <c r="D166" i="1"/>
  <c r="F170" i="1"/>
  <c r="D171" i="1"/>
  <c r="D132" i="1"/>
  <c r="F132" i="1"/>
  <c r="F142" i="1"/>
  <c r="D147" i="1"/>
  <c r="D143" i="1"/>
  <c r="D139" i="1"/>
  <c r="F138" i="1"/>
  <c r="D172" i="1" l="1"/>
  <c r="F171" i="1"/>
  <c r="D167" i="1"/>
  <c r="F166" i="1"/>
  <c r="D163" i="1"/>
  <c r="F162" i="1"/>
  <c r="D133" i="1"/>
  <c r="D129" i="1"/>
  <c r="F143" i="1"/>
  <c r="D148" i="1"/>
  <c r="D152" i="1"/>
  <c r="F152" i="1" s="1"/>
  <c r="F147" i="1"/>
  <c r="D140" i="1"/>
  <c r="F139" i="1"/>
  <c r="D144" i="1"/>
  <c r="F24" i="1"/>
  <c r="G20" i="1"/>
  <c r="E21" i="1" s="1"/>
  <c r="G21" i="1" s="1"/>
  <c r="E22" i="1" s="1"/>
  <c r="F21" i="1"/>
  <c r="F55" i="1"/>
  <c r="F50" i="1"/>
  <c r="F45" i="1"/>
  <c r="F40" i="1"/>
  <c r="F35" i="1"/>
  <c r="D26" i="1"/>
  <c r="D59" i="1" s="1"/>
  <c r="D70" i="1"/>
  <c r="D78" i="1"/>
  <c r="D83" i="1" s="1"/>
  <c r="D88" i="1" s="1"/>
  <c r="D93" i="1" s="1"/>
  <c r="D98" i="1" s="1"/>
  <c r="D103" i="1" s="1"/>
  <c r="D108" i="1" s="1"/>
  <c r="E14" i="1" l="1"/>
  <c r="G14" i="1" s="1"/>
  <c r="D79" i="1"/>
  <c r="D80" i="1" s="1"/>
  <c r="D63" i="1"/>
  <c r="F63" i="1" s="1"/>
  <c r="D60" i="1" s="1"/>
  <c r="F59" i="1"/>
  <c r="G22" i="1"/>
  <c r="E23" i="1" s="1"/>
  <c r="D27" i="1"/>
  <c r="F27" i="1" s="1"/>
  <c r="D28" i="1" s="1"/>
  <c r="F167" i="1"/>
  <c r="D164" i="1"/>
  <c r="F164" i="1" s="1"/>
  <c r="F159" i="1" s="1"/>
  <c r="F168" i="1" s="1"/>
  <c r="F163" i="1"/>
  <c r="D173" i="1"/>
  <c r="F173" i="1" s="1"/>
  <c r="F172" i="1"/>
  <c r="D134" i="1"/>
  <c r="F133" i="1"/>
  <c r="F129" i="1"/>
  <c r="D130" i="1"/>
  <c r="F148" i="1"/>
  <c r="D153" i="1"/>
  <c r="F153" i="1" s="1"/>
  <c r="D149" i="1"/>
  <c r="F144" i="1"/>
  <c r="F140" i="1"/>
  <c r="D145" i="1"/>
  <c r="D54" i="1"/>
  <c r="D58" i="1" s="1"/>
  <c r="F58" i="1" s="1"/>
  <c r="D55" i="1" s="1"/>
  <c r="D34" i="1"/>
  <c r="D39" i="1"/>
  <c r="D49" i="1"/>
  <c r="D44" i="1"/>
  <c r="F78" i="1"/>
  <c r="F83" i="1" s="1"/>
  <c r="F88" i="1" s="1"/>
  <c r="F93" i="1" s="1"/>
  <c r="F98" i="1" s="1"/>
  <c r="F103" i="1" s="1"/>
  <c r="F108" i="1" s="1"/>
  <c r="F70" i="1"/>
  <c r="F74" i="1" s="1"/>
  <c r="G23" i="1" l="1"/>
  <c r="E24" i="1" s="1"/>
  <c r="G24" i="1" s="1"/>
  <c r="D84" i="1"/>
  <c r="D89" i="1" s="1"/>
  <c r="D94" i="1" s="1"/>
  <c r="D99" i="1" s="1"/>
  <c r="D104" i="1" s="1"/>
  <c r="D109" i="1" s="1"/>
  <c r="D85" i="1"/>
  <c r="D90" i="1" s="1"/>
  <c r="D95" i="1" s="1"/>
  <c r="D100" i="1" s="1"/>
  <c r="D105" i="1" s="1"/>
  <c r="D110" i="1" s="1"/>
  <c r="D81" i="1"/>
  <c r="D86" i="1" s="1"/>
  <c r="D91" i="1" s="1"/>
  <c r="D96" i="1" s="1"/>
  <c r="D101" i="1" s="1"/>
  <c r="D106" i="1" s="1"/>
  <c r="D111" i="1" s="1"/>
  <c r="D38" i="1"/>
  <c r="F38" i="1" s="1"/>
  <c r="F34" i="1"/>
  <c r="F134" i="1"/>
  <c r="D131" i="1"/>
  <c r="F131" i="1" s="1"/>
  <c r="F126" i="1" s="1"/>
  <c r="F135" i="1" s="1"/>
  <c r="F130" i="1"/>
  <c r="F145" i="1"/>
  <c r="D150" i="1"/>
  <c r="F149" i="1"/>
  <c r="D154" i="1"/>
  <c r="F154" i="1" s="1"/>
  <c r="F54" i="1"/>
  <c r="D43" i="1"/>
  <c r="F43" i="1" s="1"/>
  <c r="D40" i="1" s="1"/>
  <c r="F39" i="1"/>
  <c r="D53" i="1"/>
  <c r="F53" i="1" s="1"/>
  <c r="D50" i="1" s="1"/>
  <c r="F49" i="1"/>
  <c r="D48" i="1"/>
  <c r="F48" i="1" s="1"/>
  <c r="D45" i="1" s="1"/>
  <c r="F44" i="1"/>
  <c r="D74" i="1"/>
  <c r="D71" i="1" s="1"/>
  <c r="F89" i="1" l="1"/>
  <c r="D82" i="1"/>
  <c r="D87" i="1" s="1"/>
  <c r="D92" i="1" s="1"/>
  <c r="D97" i="1" s="1"/>
  <c r="D102" i="1" s="1"/>
  <c r="D107" i="1" s="1"/>
  <c r="D112" i="1" s="1"/>
  <c r="D31" i="1"/>
  <c r="D29" i="1" s="1"/>
  <c r="E25" i="1"/>
  <c r="D35" i="1"/>
  <c r="D155" i="1"/>
  <c r="F155" i="1" s="1"/>
  <c r="F150" i="1"/>
  <c r="D75" i="1"/>
  <c r="F75" i="1" s="1"/>
  <c r="F94" i="1"/>
  <c r="F90" i="1"/>
  <c r="F91" i="1" s="1"/>
  <c r="F84" i="1"/>
  <c r="F85" i="1" s="1"/>
  <c r="F86" i="1" s="1"/>
  <c r="F79" i="1"/>
  <c r="F87" i="1" l="1"/>
  <c r="F92" i="1"/>
  <c r="E26" i="1"/>
  <c r="E16" i="1"/>
  <c r="E17" i="1" s="1"/>
  <c r="F31" i="1"/>
  <c r="D61" i="1"/>
  <c r="E28" i="1"/>
  <c r="F71" i="1"/>
  <c r="D72" i="1"/>
  <c r="D76" i="1"/>
  <c r="F72" i="1" s="1"/>
  <c r="F95" i="1"/>
  <c r="F96" i="1" s="1"/>
  <c r="F97" i="1" s="1"/>
  <c r="F99" i="1"/>
  <c r="F80" i="1"/>
  <c r="G176" i="1"/>
  <c r="G28" i="1" l="1"/>
  <c r="E33" i="1"/>
  <c r="D56" i="1"/>
  <c r="D46" i="1"/>
  <c r="D51" i="1"/>
  <c r="D41" i="1"/>
  <c r="D36" i="1"/>
  <c r="E27" i="1"/>
  <c r="E29" i="1" s="1"/>
  <c r="E31" i="1"/>
  <c r="G16" i="1"/>
  <c r="G17" i="1"/>
  <c r="F76" i="1"/>
  <c r="D73" i="1"/>
  <c r="F73" i="1" s="1"/>
  <c r="F69" i="1" s="1"/>
  <c r="F100" i="1"/>
  <c r="F101" i="1" s="1"/>
  <c r="F102" i="1" s="1"/>
  <c r="F104" i="1"/>
  <c r="F81" i="1"/>
  <c r="E30" i="1" l="1"/>
  <c r="E32" i="1"/>
  <c r="G27" i="1"/>
  <c r="G29" i="1" s="1"/>
  <c r="G30" i="1" s="1"/>
  <c r="F105" i="1"/>
  <c r="F109" i="1"/>
  <c r="F106" i="1"/>
  <c r="F107" i="1" s="1"/>
  <c r="F82" i="1"/>
  <c r="F66" i="1" l="1"/>
  <c r="F67" i="1" s="1"/>
  <c r="F110" i="1"/>
  <c r="F111" i="1" l="1"/>
  <c r="F112" i="1" s="1"/>
  <c r="G124" i="1" l="1"/>
  <c r="E128" i="1" l="1"/>
  <c r="E127" i="1"/>
  <c r="G127" i="1" s="1"/>
  <c r="E135" i="1" l="1"/>
  <c r="E129" i="1"/>
  <c r="G119" i="1" s="1"/>
  <c r="G120" i="1" s="1"/>
  <c r="E132" i="1"/>
  <c r="E133" i="1"/>
  <c r="E134" i="1"/>
  <c r="G128" i="1"/>
  <c r="E130" i="1" l="1"/>
  <c r="G129" i="1"/>
  <c r="G135" i="1"/>
  <c r="E136" i="1"/>
  <c r="E141" i="1" s="1"/>
  <c r="E137" i="1" l="1"/>
  <c r="G136" i="1"/>
  <c r="E131" i="1"/>
  <c r="G131" i="1" s="1"/>
  <c r="G130" i="1"/>
  <c r="E142" i="1" l="1"/>
  <c r="E146" i="1"/>
  <c r="G141" i="1"/>
  <c r="G137" i="1"/>
  <c r="E138" i="1"/>
  <c r="E139" i="1" l="1"/>
  <c r="G138" i="1"/>
  <c r="E147" i="1"/>
  <c r="G146" i="1"/>
  <c r="E151" i="1"/>
  <c r="G142" i="1"/>
  <c r="E143" i="1"/>
  <c r="E152" i="1" l="1"/>
  <c r="G151" i="1"/>
  <c r="E148" i="1"/>
  <c r="G147" i="1"/>
  <c r="G143" i="1"/>
  <c r="E144" i="1"/>
  <c r="E140" i="1"/>
  <c r="G140" i="1" s="1"/>
  <c r="G139" i="1"/>
  <c r="E145" i="1" l="1"/>
  <c r="G145" i="1" s="1"/>
  <c r="G144" i="1"/>
  <c r="G148" i="1"/>
  <c r="E149" i="1"/>
  <c r="E153" i="1"/>
  <c r="G152" i="1"/>
  <c r="E154" i="1" l="1"/>
  <c r="G153" i="1"/>
  <c r="G149" i="1"/>
  <c r="E150" i="1"/>
  <c r="G150" i="1" s="1"/>
  <c r="E155" i="1" l="1"/>
  <c r="G155" i="1" s="1"/>
  <c r="G154" i="1"/>
  <c r="G126" i="1" l="1"/>
  <c r="G132" i="1"/>
  <c r="G133" i="1" s="1"/>
  <c r="G134" i="1" s="1"/>
  <c r="E156" i="1" l="1"/>
  <c r="G156" i="1" s="1"/>
  <c r="E157" i="1" l="1"/>
  <c r="E158" i="1"/>
  <c r="G158" i="1" s="1"/>
  <c r="E159" i="1" l="1"/>
  <c r="G159" i="1"/>
  <c r="G157" i="1"/>
  <c r="E34" i="1" l="1"/>
  <c r="G33" i="1"/>
  <c r="G34" i="1" l="1"/>
  <c r="E35" i="1"/>
  <c r="G35" i="1" l="1"/>
  <c r="G36" i="1" s="1"/>
  <c r="G37" i="1" s="1"/>
  <c r="E38" i="1"/>
  <c r="G38" i="1" s="1"/>
  <c r="E36" i="1"/>
  <c r="E37" i="1" s="1"/>
  <c r="E39" i="1" l="1"/>
  <c r="E40" i="1" s="1"/>
  <c r="E41" i="1" s="1"/>
  <c r="E42" i="1" s="1"/>
  <c r="G39" i="1" l="1"/>
  <c r="G40" i="1" s="1"/>
  <c r="G41" i="1" s="1"/>
  <c r="G42" i="1" s="1"/>
  <c r="E43" i="1"/>
  <c r="G43" i="1" s="1"/>
  <c r="E44" i="1" l="1"/>
  <c r="G44" i="1" s="1"/>
  <c r="G45" i="1" s="1"/>
  <c r="G46" i="1" s="1"/>
  <c r="G47" i="1" s="1"/>
  <c r="E45" i="1" l="1"/>
  <c r="E48" i="1" s="1"/>
  <c r="G48" i="1" l="1"/>
  <c r="E49" i="1"/>
  <c r="E54" i="1" s="1"/>
  <c r="E59" i="1" s="1"/>
  <c r="E46" i="1"/>
  <c r="E47" i="1" s="1"/>
  <c r="E50" i="1" l="1"/>
  <c r="G49" i="1"/>
  <c r="G50" i="1" s="1"/>
  <c r="G51" i="1" s="1"/>
  <c r="G52" i="1" s="1"/>
  <c r="E60" i="1"/>
  <c r="G59" i="1"/>
  <c r="G60" i="1" s="1"/>
  <c r="G61" i="1" s="1"/>
  <c r="G62" i="1" s="1"/>
  <c r="E53" i="1"/>
  <c r="G53" i="1" s="1"/>
  <c r="E51" i="1"/>
  <c r="E52" i="1" s="1"/>
  <c r="G54" i="1"/>
  <c r="G55" i="1" s="1"/>
  <c r="G56" i="1" s="1"/>
  <c r="G57" i="1" s="1"/>
  <c r="E55" i="1"/>
  <c r="E63" i="1" l="1"/>
  <c r="G63" i="1" s="1"/>
  <c r="G25" i="1" s="1"/>
  <c r="E61" i="1"/>
  <c r="E62" i="1" s="1"/>
  <c r="E58" i="1"/>
  <c r="G58" i="1" s="1"/>
  <c r="E56" i="1"/>
  <c r="E57" i="1" s="1"/>
  <c r="G31" i="1" l="1"/>
  <c r="G32" i="1" s="1"/>
  <c r="G66" i="1"/>
  <c r="E67" i="1" s="1"/>
  <c r="G67" i="1" s="1"/>
  <c r="G26" i="1" l="1"/>
  <c r="E64" i="1"/>
  <c r="G64" i="1" s="1"/>
  <c r="E65" i="1" l="1"/>
  <c r="G65" i="1" s="1"/>
  <c r="E70" i="1"/>
  <c r="E69" i="1"/>
  <c r="G69" i="1" s="1"/>
  <c r="E77" i="1" l="1"/>
  <c r="E71" i="1"/>
  <c r="G70" i="1"/>
  <c r="G71" i="1" l="1"/>
  <c r="E72" i="1"/>
  <c r="G77" i="1"/>
  <c r="E78" i="1"/>
  <c r="G78" i="1" l="1"/>
  <c r="E79" i="1"/>
  <c r="E83" i="1"/>
  <c r="E73" i="1"/>
  <c r="G72" i="1"/>
  <c r="E80" i="1" l="1"/>
  <c r="G79" i="1"/>
  <c r="E74" i="1"/>
  <c r="E75" i="1" s="1"/>
  <c r="E76" i="1" s="1"/>
  <c r="G73" i="1"/>
  <c r="G83" i="1"/>
  <c r="E88" i="1"/>
  <c r="E84" i="1"/>
  <c r="G84" i="1" l="1"/>
  <c r="E85" i="1"/>
  <c r="E93" i="1"/>
  <c r="G88" i="1"/>
  <c r="E89" i="1"/>
  <c r="G80" i="1"/>
  <c r="E81" i="1"/>
  <c r="G85" i="1" l="1"/>
  <c r="E86" i="1"/>
  <c r="E82" i="1"/>
  <c r="G82" i="1" s="1"/>
  <c r="G81" i="1"/>
  <c r="G89" i="1"/>
  <c r="E90" i="1"/>
  <c r="G93" i="1"/>
  <c r="E94" i="1"/>
  <c r="E98" i="1"/>
  <c r="E99" i="1" l="1"/>
  <c r="E103" i="1"/>
  <c r="G98" i="1"/>
  <c r="G94" i="1"/>
  <c r="E95" i="1"/>
  <c r="E91" i="1"/>
  <c r="G90" i="1"/>
  <c r="G86" i="1"/>
  <c r="E87" i="1"/>
  <c r="G87" i="1" s="1"/>
  <c r="E96" i="1" l="1"/>
  <c r="G95" i="1"/>
  <c r="G91" i="1"/>
  <c r="E92" i="1"/>
  <c r="G92" i="1" s="1"/>
  <c r="E104" i="1"/>
  <c r="E108" i="1"/>
  <c r="G103" i="1"/>
  <c r="G99" i="1"/>
  <c r="E100" i="1"/>
  <c r="G108" i="1" l="1"/>
  <c r="E109" i="1"/>
  <c r="G100" i="1"/>
  <c r="E101" i="1"/>
  <c r="E105" i="1"/>
  <c r="G104" i="1"/>
  <c r="G96" i="1"/>
  <c r="E97" i="1"/>
  <c r="G97" i="1" s="1"/>
  <c r="E106" i="1" l="1"/>
  <c r="G105" i="1"/>
  <c r="G101" i="1"/>
  <c r="E102" i="1"/>
  <c r="G102" i="1" s="1"/>
  <c r="E110" i="1"/>
  <c r="G109" i="1"/>
  <c r="G110" i="1" l="1"/>
  <c r="E111" i="1"/>
  <c r="E107" i="1"/>
  <c r="G107" i="1" s="1"/>
  <c r="G106" i="1"/>
  <c r="E112" i="1" l="1"/>
  <c r="G112" i="1" s="1"/>
  <c r="G111" i="1"/>
  <c r="G74" i="1" l="1"/>
  <c r="G75" i="1" s="1"/>
  <c r="G76" i="1" s="1"/>
  <c r="G68" i="1"/>
  <c r="E161" i="1"/>
  <c r="E162" i="1" s="1"/>
  <c r="E160" i="1"/>
  <c r="G160" i="1" s="1"/>
  <c r="E168" i="1" l="1"/>
  <c r="G168" i="1" s="1"/>
  <c r="G162" i="1"/>
  <c r="E163" i="1"/>
  <c r="G161" i="1"/>
  <c r="E165" i="1"/>
  <c r="E166" i="1"/>
  <c r="E167" i="1"/>
  <c r="E169" i="1" l="1"/>
  <c r="G169" i="1" s="1"/>
  <c r="E164" i="1"/>
  <c r="G164" i="1" s="1"/>
  <c r="G163" i="1"/>
  <c r="E170" i="1" l="1"/>
  <c r="G170" i="1" l="1"/>
  <c r="E171" i="1"/>
  <c r="E172" i="1" l="1"/>
  <c r="G171" i="1"/>
  <c r="E173" i="1" l="1"/>
  <c r="G173" i="1" s="1"/>
  <c r="G165" i="1" s="1"/>
  <c r="G166" i="1" s="1"/>
  <c r="G167" i="1" s="1"/>
  <c r="G172" i="1"/>
  <c r="A37" i="1"/>
</calcChain>
</file>

<file path=xl/sharedStrings.xml><?xml version="1.0" encoding="utf-8"?>
<sst xmlns="http://schemas.openxmlformats.org/spreadsheetml/2006/main" count="2986" uniqueCount="1463">
  <si>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</si>
  <si>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</si>
  <si>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</si>
  <si>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</si>
  <si>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</si>
  <si>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</si>
  <si>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</si>
  <si>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</si>
  <si>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</si>
  <si>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</si>
  <si>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</si>
  <si>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</si>
  <si>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</si>
  <si>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</si>
  <si>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</si>
  <si>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</si>
  <si>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</si>
  <si>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</si>
  <si>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</si>
  <si>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</si>
  <si>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</si>
  <si>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</si>
  <si>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</si>
  <si>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</si>
  <si>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</si>
  <si>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</si>
  <si>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</si>
  <si>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</si>
  <si>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</si>
  <si>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</si>
  <si>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</si>
  <si>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</si>
  <si>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</si>
  <si>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</si>
  <si>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</si>
  <si>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</si>
  <si>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</si>
  <si>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</si>
  <si>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</si>
  <si>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</si>
  <si>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</si>
  <si>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</si>
  <si>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</si>
  <si>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</si>
  <si>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</si>
  <si>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</si>
  <si>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Walkability</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</si>
  <si>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</si>
  <si>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</si>
  <si>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</si>
  <si>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</si>
  <si>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</si>
  <si>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</si>
  <si>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</si>
  <si>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</si>
  <si>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</si>
  <si>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</si>
  <si>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</si>
  <si>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</si>
  <si>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</si>
  <si>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</si>
  <si>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</si>
  <si>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</si>
  <si>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</si>
  <si>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</si>
  <si>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</si>
  <si>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</si>
  <si>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</si>
  <si>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</si>
  <si>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</si>
  <si>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</si>
  <si>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</si>
  <si>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</si>
  <si>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</si>
  <si>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</si>
  <si>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</si>
  <si>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</si>
  <si>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</si>
  <si>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</si>
  <si>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</si>
  <si>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</si>
  <si>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</si>
  <si>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</si>
  <si>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</si>
  <si>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</si>
  <si>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</si>
  <si>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</si>
  <si>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</si>
  <si>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</si>
  <si>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</si>
  <si>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</si>
  <si>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</si>
  <si>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</si>
  <si>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</si>
  <si>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</si>
  <si>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</si>
  <si>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</si>
  <si>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</si>
  <si>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</si>
  <si>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</si>
  <si>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</si>
  <si>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</si>
  <si>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</si>
  <si>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</si>
  <si>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</si>
  <si>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</si>
  <si>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</si>
  <si>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</si>
  <si>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</si>
  <si>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</si>
  <si>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</si>
  <si>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</si>
  <si>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</si>
  <si>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</si>
  <si>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</si>
  <si>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</si>
  <si>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</si>
  <si>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</si>
  <si>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</si>
  <si>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</si>
  <si>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</si>
  <si>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</si>
  <si>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</si>
  <si>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</si>
  <si>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</si>
  <si>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</si>
  <si>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</si>
  <si>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</si>
  <si>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</si>
  <si>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</si>
  <si>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</si>
  <si>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</si>
  <si>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</si>
  <si>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</si>
  <si>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</si>
  <si>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</si>
  <si>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</si>
  <si>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</si>
  <si>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</si>
  <si>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</si>
  <si>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</si>
  <si>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</si>
  <si>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</si>
  <si>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</si>
  <si>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</si>
  <si>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</si>
  <si>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</si>
  <si>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</si>
  <si>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</si>
  <si>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</si>
  <si>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</si>
  <si>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</si>
  <si>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</si>
  <si>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</si>
  <si>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</si>
  <si>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</si>
  <si>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</si>
  <si>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</si>
  <si>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</si>
  <si>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</si>
  <si>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</si>
  <si>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</si>
  <si>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</si>
  <si>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</si>
  <si>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</si>
  <si>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</si>
  <si>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</si>
  <si>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</si>
  <si>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</si>
  <si>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</si>
  <si>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</si>
  <si>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</si>
  <si>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</si>
  <si>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</si>
  <si>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</si>
  <si>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</si>
  <si>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</si>
  <si>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</si>
  <si>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</si>
  <si>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</si>
  <si>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Spanish</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</si>
  <si>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</si>
  <si>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</si>
  <si>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</si>
  <si>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</si>
  <si>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</si>
  <si>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</si>
  <si>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</si>
  <si>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</si>
  <si>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</si>
  <si>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</si>
  <si>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</si>
  <si>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</si>
  <si>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</si>
  <si>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</si>
  <si>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</si>
  <si>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</si>
  <si>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</si>
  <si>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</si>
  <si>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</si>
  <si>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</si>
  <si>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</si>
  <si>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</si>
  <si>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</si>
  <si>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</si>
  <si>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</si>
  <si>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</si>
  <si>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</si>
  <si>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</si>
  <si>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</si>
  <si>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</si>
  <si>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</si>
  <si>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</si>
  <si>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</si>
  <si>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</si>
  <si>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</si>
  <si>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</si>
  <si>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</si>
  <si>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</si>
  <si>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</si>
  <si>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</si>
  <si>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</si>
  <si>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</si>
  <si>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</si>
  <si>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</si>
  <si>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</si>
  <si>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</si>
  <si>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</si>
  <si>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</si>
  <si>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</si>
  <si>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</si>
  <si>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</si>
  <si>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</si>
  <si>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</si>
  <si>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</si>
  <si>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</si>
  <si>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</si>
  <si>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</si>
  <si>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</si>
  <si>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</si>
  <si>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</si>
  <si>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</si>
  <si>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</si>
  <si>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</si>
  <si>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</si>
  <si>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</si>
  <si>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</si>
  <si>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</si>
  <si>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</si>
  <si>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</si>
  <si>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</si>
  <si>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</si>
  <si>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</si>
  <si>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</si>
  <si>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</si>
  <si>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</si>
  <si>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</si>
  <si>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</si>
  <si>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</si>
  <si>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</si>
  <si>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</si>
  <si>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</si>
  <si>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</si>
  <si>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</si>
  <si>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</si>
  <si>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</si>
  <si>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</si>
  <si>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</si>
  <si>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</si>
  <si>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</si>
  <si>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</si>
  <si>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</si>
  <si>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</si>
  <si>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</si>
  <si>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</si>
  <si>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</si>
  <si>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</si>
  <si>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</si>
  <si>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</si>
  <si>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</si>
  <si>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</si>
  <si>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</si>
  <si>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</si>
  <si>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</si>
  <si>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</si>
  <si>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</si>
  <si>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</si>
  <si>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</si>
  <si>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</si>
  <si>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</si>
  <si>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</si>
  <si>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</si>
  <si>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</si>
  <si>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</si>
  <si>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</si>
  <si>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</si>
  <si>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</si>
  <si>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</si>
  <si>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</si>
  <si>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</si>
  <si>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</si>
  <si>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</si>
  <si>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</si>
  <si>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</si>
  <si>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</si>
  <si>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</si>
  <si>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</si>
  <si>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</si>
  <si>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</si>
  <si>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</si>
  <si>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</si>
  <si>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</si>
  <si>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</si>
  <si>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</si>
  <si>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</si>
  <si>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</si>
  <si>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</si>
  <si>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</si>
  <si>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</si>
  <si>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</si>
  <si>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</si>
  <si>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</si>
  <si>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</si>
  <si>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</si>
  <si>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</si>
  <si>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</si>
  <si>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</si>
  <si>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</si>
  <si>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</si>
  <si>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</si>
  <si>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</si>
  <si>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</si>
  <si>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</si>
  <si>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25 by median</t>
  </si>
  <si>
    <t>Globalt samarbejde om sunde og bæredygtige byindikatorer</t>
  </si>
  <si>
    <t>Infografik, der skal indsættes her ...</t>
  </si>
  <si>
    <t>Befolkningstæthed</t>
  </si>
  <si>
    <t>Bydesign- og transportpolitik, der støtter sundhed og sustinabilitet, og som er</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</si>
  <si>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</si>
  <si>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</si>
  <si>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</si>
  <si>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</si>
  <si>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</si>
  <si>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</si>
  <si>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</si>
  <si>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</si>
  <si>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</si>
  <si>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</si>
  <si>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</si>
  <si>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</si>
  <si>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</si>
  <si>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</si>
  <si>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</si>
  <si>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</si>
  <si>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</si>
  <si>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</si>
  <si>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</si>
  <si>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</si>
  <si>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</si>
  <si>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Vejkryds tæthed</t>
  </si>
  <si>
    <t>Adgang til offentlig transport</t>
  </si>
  <si>
    <t>Adgang til offentlige åbne rum</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</si>
  <si>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</si>
  <si>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offentlig transport adgang til beskæftigelse/infrastruktur</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</si>
  <si>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</si>
  <si>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</si>
  <si>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</si>
  <si>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</si>
  <si>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</si>
  <si>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</si>
  <si>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*Angiv en oversigt i konfigurationsarket Sprog for denne by*</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</si>
  <si>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</si>
  <si>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</si>
  <si>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</si>
  <si>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</si>
  <si>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</si>
  <si>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</si>
  <si>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</si>
  <si>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</si>
  <si>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</si>
  <si>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</si>
  <si>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</si>
  <si>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Transitabilidad del barrio en relación con 25 ciudades</t>
  </si>
  <si>
    <t>Bajo</t>
  </si>
  <si>
    <t>Promedio</t>
  </si>
  <si>
    <t>Alto</t>
  </si>
  <si>
    <t>Políticas identificadas</t>
  </si>
  <si>
    <t>25 ciudad mediana</t>
  </si>
  <si>
    <t>Colaboración global entre ciudades saludables y sostenibles e indicadores</t>
  </si>
  <si>
    <t>Infografía para insertar aquí...</t>
  </si>
  <si>
    <t>Transitabilidad</t>
  </si>
  <si>
    <t>Densidad de población</t>
  </si>
  <si>
    <t>Diseño urbano y políticas de transporte que apoyen la salud y la sustibilidad identificadas</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</si>
  <si>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</si>
  <si>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</si>
  <si>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</si>
  <si>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</si>
  <si>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</si>
  <si>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</si>
  <si>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</si>
  <si>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</si>
  <si>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</si>
  <si>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</si>
  <si>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</si>
  <si>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</si>
  <si>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</si>
  <si>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</si>
  <si>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</si>
  <si>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</si>
  <si>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</si>
  <si>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</si>
  <si>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</si>
  <si>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</si>
  <si>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</si>
  <si>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Densidad de intersección de calles</t>
  </si>
  <si>
    <t>Acceso en transporte público</t>
  </si>
  <si>
    <t>Acceso público a espacios abiertos</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</si>
  <si>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</si>
  <si>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</si>
  <si>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</si>
  <si>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</si>
  <si>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</si>
  <si>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</si>
  <si>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</si>
  <si>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</si>
  <si>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*Proporcione un resumen ejecutivo en la hoja de configuración de idiomas para esta ciudad*</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</si>
  <si>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</si>
  <si>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</si>
  <si>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</si>
  <si>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</si>
  <si>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</si>
  <si>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</si>
  <si>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</si>
  <si>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Escalabilidade de bairro em relação a 25 cidades</t>
  </si>
  <si>
    <t>Baixo</t>
  </si>
  <si>
    <t>Média</t>
  </si>
  <si>
    <t>% população dentro de 500m de transporte público com 20 minutos ou melhor frequência média durante a semana</t>
  </si>
  <si>
    <t>25 mediana da cidade</t>
  </si>
  <si>
    <t>Colaboração Global saudável &amp; sustentável de indicadores da cidade</t>
  </si>
  <si>
    <t>Infográfico a ser inserido aqui...</t>
  </si>
  <si>
    <t>Caminhabilidade</t>
  </si>
  <si>
    <t>Densidade demográfica</t>
  </si>
  <si>
    <t>Políticas urbanas de projeto e transporte que apoiam a saúde e a sustinabilidade identificadas</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</si>
  <si>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</si>
  <si>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</si>
  <si>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</si>
  <si>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</si>
  <si>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</si>
  <si>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</si>
  <si>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</si>
  <si>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</si>
  <si>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</si>
  <si>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</si>
  <si>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</si>
  <si>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</si>
  <si>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</si>
  <si>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</si>
  <si>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</si>
  <si>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</si>
  <si>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</si>
  <si>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</si>
  <si>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</si>
  <si>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</si>
  <si>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</si>
  <si>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t>
  </si>
  <si>
    <t>Acesso ao espaço público aberto</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</si>
  <si>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</si>
  <si>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para o acesso do transporte público ao emprego/infraestrutura</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</si>
  <si>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</si>
  <si>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</si>
  <si>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</si>
  <si>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</si>
  <si>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</si>
  <si>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</si>
  <si>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*Por favor, forneça resumo executivo na folha de configuração de idiomas para esta cidade*</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</si>
  <si>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</si>
  <si>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</si>
  <si>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</si>
  <si>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</si>
  <si>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</si>
  <si>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</si>
  <si>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Densidade populacional</t>
  </si>
  <si>
    <t>Políticas de conceção urbana e de transportes de apoio à saúde e sustinability identificadas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</si>
  <si>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</si>
  <si>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</si>
  <si>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</si>
  <si>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</si>
  <si>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</si>
  <si>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</si>
  <si>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</si>
  <si>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</si>
  <si>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</si>
  <si>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</si>
  <si>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</si>
  <si>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</si>
  <si>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</si>
  <si>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</si>
  <si>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Acesso aos transportes públicos</t>
  </si>
  <si>
    <t>Acesso ao espaço aberto público</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</si>
  <si>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</si>
  <si>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para o acesso dos transportes públicos ao emprego/infraestruturas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</si>
  <si>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</si>
  <si>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</si>
  <si>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</si>
  <si>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</si>
  <si>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</si>
  <si>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*Por favor, forneça um resumo executivo na folha de configuração de Línguas para esta cidade*</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</si>
  <si>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</si>
  <si>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</si>
  <si>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</si>
  <si>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</si>
  <si>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</si>
  <si>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</si>
  <si>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</si>
  <si>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สามารถเดินในละแวกใกล้เคียงได้เมื่อเทียบกับ 25 เมือง</t>
  </si>
  <si>
    <t>ต่ํา</t>
  </si>
  <si>
    <t>เฉลี่ย</t>
  </si>
  <si>
    <t>สูง</t>
  </si>
  <si>
    <t>นโยบายที่ระบุ</t>
  </si>
  <si>
    <t>ค่ามัธยฐานของเมือง 25 แห่ง</t>
  </si>
  <si>
    <t>ความร่วมมือด้านตัวชี้วัดเมืองที่ดีต่อสุขภาพและยั่งยืนระดับโลก</t>
  </si>
  <si>
    <t>อินโฟกราฟิกที่จะแทรกที่นี่...</t>
  </si>
  <si>
    <t>ความสามารถในการเดิน</t>
  </si>
  <si>
    <t>ความหนาแน่นของประชากร</t>
  </si>
  <si>
    <t>นโยบายการออกแบบและการขนส่งในเมืองที่สนับสนุนสุขภาพและความอ่อนไหวที่ระบุ</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</si>
  <si>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</si>
  <si>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</si>
  <si>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</si>
  <si>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</si>
  <si>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</si>
  <si>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</si>
  <si>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</si>
  <si>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</si>
  <si>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</si>
  <si>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</si>
  <si>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</si>
  <si>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</si>
  <si>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</si>
  <si>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</si>
  <si>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</si>
  <si>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</si>
  <si>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</si>
  <si>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</si>
  <si>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</si>
  <si>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</si>
  <si>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ความหนาแน่นของทางแยกถนน</t>
  </si>
  <si>
    <t>การเข้าถึงระบบขนส่งสาธารณะ</t>
  </si>
  <si>
    <t>การเข้าถึงพื้นที่เปิดโล่งสาธารณะ</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</si>
  <si>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</si>
  <si>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ข้อกําหนดสําหรับการเข้าถึงระบบขนส่งสาธารณะไปยังการจ้างงาน / โครงสร้างพื้นฐาน</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</si>
  <si>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</si>
  <si>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</si>
  <si>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</si>
  <si>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</si>
  <si>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</si>
  <si>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*โปรดระบุบทสรุปผู้บริหารในแผ่นการกําหนดค่าภาษาสําหรับเมืองนี้*</t>
  </si>
  <si>
    <t>Chinese - Traditional</t>
  </si>
  <si>
    <t>便利商店</t>
  </si>
  <si>
    <t>任何公共開放空間</t>
  </si>
  <si>
    <t>大型公共開放空間</t>
  </si>
  <si>
    <t>公共交通網站</t>
  </si>
  <si>
    <t>提供定期服務的公共交通</t>
  </si>
  <si>
    <t>提供定期服務的公共交通（未評估）</t>
  </si>
  <si>
    <t>相對於25個城市的社區步行性</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</si>
  <si>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</si>
  <si>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</si>
  <si>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</si>
  <si>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</si>
  <si>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</si>
  <si>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</si>
  <si>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</si>
  <si>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25城市中位數</t>
  </si>
  <si>
    <t>全球健康與可持續城市-指標合作</t>
  </si>
  <si>
    <t>資訊圖將在此處插入...</t>
  </si>
  <si>
    <t>步行性</t>
  </si>
  <si>
    <t>人口密度</t>
  </si>
  <si>
    <t>確定支援健康和可持續性的城市設計和交通政策</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</si>
  <si>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</si>
  <si>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</si>
  <si>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</si>
  <si>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</si>
  <si>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</si>
  <si>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</si>
  <si>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</si>
  <si>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</si>
  <si>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</si>
  <si>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</si>
  <si>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</si>
  <si>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</si>
  <si>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</si>
  <si>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</si>
  <si>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</si>
  <si>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</si>
  <si>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</si>
  <si>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</si>
  <si>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</si>
  <si>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</si>
  <si>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</si>
  <si>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街道交叉口密度</t>
  </si>
  <si>
    <t>公共交通</t>
  </si>
  <si>
    <t>公共開放空間通道</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</si>
  <si>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</si>
  <si>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公共交通進入就業/基礎設施的要求</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</si>
  <si>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</si>
  <si>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</si>
  <si>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</si>
  <si>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</si>
  <si>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</si>
  <si>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</si>
  <si>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*請在該城市的語言配置表中提供執行摘要*</t>
  </si>
  <si>
    <t>Por favor, forneça uma "imagem de herói" de alta resolução para esta cidade, idealmente em formato .jpg com dimensões na proporção de 21:10 (por exemplo, 2100px por 1000px)</t>
  </si>
  <si>
    <t>Proporcione una "imagen de héroe" de alta resolución para esta ciudad, idealmente en formato .jpg con dimensiones en la proporción de 21:10 (por ejemplo, 2100px por 1000px)</t>
  </si>
  <si>
    <t>Resumé</t>
  </si>
  <si>
    <t>แทรกโลโก้</t>
  </si>
  <si>
    <t>INSERIR LOGOTIPO</t>
  </si>
  <si>
    <t>INSERTAR LOGOTIPO</t>
  </si>
  <si>
    <t>INDSÆT LOGO</t>
  </si>
  <si>
    <t>Por favor, forneça uma "imagem de herói" de alta resolução para esta cidade, idealmente em formato .jpg com dimensões na proporção de 1:1 (por exemplo, 1000px por 1000px)</t>
  </si>
  <si>
    <t>Proporcione una "imagen de héroe" de alta resolución para esta ciudad, idealmente en formato .jpg con dimensiones en la proporción de 1: 1 (por ejemplo, 1000px por 1000px)</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</si>
  <si>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</si>
  <si>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</si>
  <si>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</si>
  <si>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</si>
  <si>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</si>
  <si>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</si>
  <si>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</si>
  <si>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</si>
  <si>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</si>
  <si>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</si>
  <si>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</si>
  <si>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</si>
  <si>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</si>
  <si>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</si>
  <si>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</si>
  <si>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</si>
  <si>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</si>
  <si>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</si>
  <si>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</si>
  <si>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</si>
  <si>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</si>
  <si>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</si>
  <si>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</si>
  <si>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</si>
  <si>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</si>
  <si>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</si>
  <si>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</si>
  <si>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</si>
  <si>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</si>
  <si>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São Paulo</t>
  </si>
  <si>
    <t>Lisboa</t>
  </si>
  <si>
    <t>บางกอก</t>
  </si>
  <si>
    <t>香港</t>
  </si>
  <si>
    <t>Vietnamese (Auto-translation)</t>
  </si>
  <si>
    <t>Tiếng Việt (Tự động dịch)</t>
  </si>
  <si>
    <t>Hợp tác thành phố-chỉ số lành mạnh và bền vững toàn cầu</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</si>
  <si>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</si>
  <si>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</si>
  <si>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</si>
  <si>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</si>
  <si>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</si>
  <si>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</si>
  <si>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</si>
  <si>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</si>
  <si>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</si>
  <si>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</si>
  <si>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</si>
  <si>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</si>
  <si>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Các chính sách được xác định</t>
  </si>
  <si>
    <t>25 trung bình thành phố</t>
  </si>
  <si>
    <t>Vui lòng cung cấp một 'hình ảnh anh hùng' có độ phân giải cao cho thành phố này, lý tưởng nhất là ở định dạng .jpg với kích thước theo tỷ lệ 21: 10 (ví dụ: 2100px by 1000px)</t>
  </si>
  <si>
    <t>Vui lòng cung cấp một 'hình ảnh anh hùng' có độ phân giải cao cho thành phố này, lý tưởng nhất là ở định dạng .jpg với kích thước theo tỷ lệ 1: 1 (ví dụ: 1000px by 1000px)</t>
  </si>
  <si>
    <t>CHÈN LOGO</t>
  </si>
  <si>
    <t>Infographic sẽ được chèn vào đây...</t>
  </si>
  <si>
    <t>Khả năng đi bộ</t>
  </si>
  <si>
    <t>Mật độ dân số</t>
  </si>
  <si>
    <t>Các chính sách thiết kế và giao thông đô thị hỗ trợ sức khỏe và khả năng thích hợp được xác định</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</si>
  <si>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</si>
  <si>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</si>
  <si>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</si>
  <si>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</si>
  <si>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</si>
  <si>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Các hành động cụ thể tập trung vào sức khỏe trong chính sách giao thông đô thị</t>
  </si>
  <si>
    <t>Yêu cầu đánh giá tác động sức khỏe trong chính sách / pháp luật đô thị / giao thông</t>
  </si>
  <si>
    <t>Thông tin về chi tiêu của chính phủ cho cơ sở hạ tầng cho các phương thức vận tải khác nhau</t>
  </si>
  <si>
    <t>Chính sách ô nhiễm không khí liên quan đến quy hoạch giao thông</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</si>
  <si>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</si>
  <si>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</si>
  <si>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</si>
  <si>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</si>
  <si>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</si>
  <si>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</si>
  <si>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</si>
  <si>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</si>
  <si>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</si>
  <si>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</si>
  <si>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</si>
  <si>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Mục tiêu tham gia xe đạp</t>
  </si>
  <si>
    <t>Mật độ giao lộ đường phố</t>
  </si>
  <si>
    <t>Truy cập giao thông công cộng</t>
  </si>
  <si>
    <t>Truy cập không gian mở công cộng</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</si>
  <si>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các công việc và dịch vụ trong khu vực; nâng cao sức khỏe, phát triển kinh tế và bao trùm xã hội; và giảm ô nhiễm và phát thải carbon. Tần suất dịch vụ cũng khuyến khích sử dụng phương tiện giao thông công cộng, ngoài sự gần gũi của các trạm hoặc điểm dừng.</t>
  </si>
  <si>
    <t>Yêu cầu tiếp cận giao thông công cộng vào việc làm / cơ sở hạ tầng</t>
  </si>
  <si>
    <t>Yêu cầu phân phối việc làm</t>
  </si>
  <si>
    <t>Yêu cầu tối thiểu đối với giao thông công cộng</t>
  </si>
  <si>
    <t>Mục tiêu sử dụng phương tiện giao thông công cộng</t>
  </si>
  <si>
    <t>Truy cập địa phương vào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riêng tư suy giảm, việc cung cấp nhiều không gian mở công cộng hơn là rất quan trọng đối với sức khỏe dân số. Có không gian mở công cộng trong vòng 400 m nhà có thể khuyến khích đi bộ. Việc tiếp cận các công viên lớn hơn cũng có thể rất quan trọng.</t>
  </si>
  <si>
    <t>Yêu cầu tối thiểu đối với truy cập không gian mở công cộng</t>
  </si>
  <si>
    <t>Báo cáo đầy đủ bao gồm dữ liệu, phương pháp và giới hạn đã được công bố trong CHÈN CHUỖI TRÍCH DẪN &amp;| Dữ liệu dân số: Schiavina, M. et al. (2019): Đa hệ lưới dân số GHS (1975, 1990, 2000, 2015) R2019A. Ủy ban châu Âu, Trung tâm nghiên cứu chung (JRC). https://doi.org/10.2905/42E8BE89-54FF-464E-BE7B-BF9E64DA5218 | Ranh giới đô thị: Florczyk, A. et al. (2019): Cơ sở dữ liệu trung tâm đô thị GHS 2015, các thuộc tính đa giác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</si>
  <si>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Tác phẩm này được cấp phép theo Giấy phép quốc tế Creative Commons Attribution-NonCommercial 4.0.</t>
  </si>
  <si>
    <t>*Vui lòng cung cấp tóm tắt điều hành trong bảng cấu hình Ngôn ngữ cho thành phố này*</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</si>
  <si>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</si>
  <si>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</si>
  <si>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</si>
  <si>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</si>
  <si>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</si>
  <si>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</si>
  <si>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</si>
  <si>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</si>
  <si>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</si>
  <si>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</si>
  <si>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25 நகரங்களுக்கு தொடர்புடைய அண்டை நடைபயிற்சி</t>
  </si>
  <si>
    <t>தாழ்வானது</t>
  </si>
  <si>
    <t>நிரலளவு</t>
  </si>
  <si>
    <t>உயரிடம்</t>
  </si>
  <si>
    <t>அடையாளம் காணப்பட்ட கொள்கைகள்</t>
  </si>
  <si>
    <t>25 நகர சராசரி</t>
  </si>
  <si>
    <t>இந்த நகரத்திற்கு ஒரு உயர் தீர்மானம் 'ஹீரோ படத்தை' வழங்கவும், வெறுமனே .jpg வடிவத்தில் 1:1 (எ.கா. 1000p மூலம் 1000ppஸ்) விகிதத்தில் பரிமாணங்கள்.</t>
  </si>
  <si>
    <t>லோகோவை செருகு</t>
  </si>
  <si>
    <t>இன்போ இங்கே செருகப்பட வேண்டும் ...</t>
  </si>
  <si>
    <t>நடைப்பயணம்</t>
  </si>
  <si>
    <t>மக்கள் தொகை அடர்த்தி</t>
  </si>
  <si>
    <t>சுகாதாரம் மற்றும் சுஸ்டினபிலிட்டியை ஆதரிக்கும் நகர்ப்புற வடிவமைப்பு மற்றும் போக்குவரத்து கொள்கைகள் அடையாளம் காணப்பட்டன</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</si>
  <si>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</si>
  <si>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</si>
  <si>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</si>
  <si>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</si>
  <si>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</si>
  <si>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</si>
  <si>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</si>
  <si>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</si>
  <si>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</si>
  <si>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</si>
  <si>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</si>
  <si>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</si>
  <si>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</si>
  <si>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</si>
  <si>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</si>
  <si>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</si>
  <si>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</si>
  <si>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</si>
  <si>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</si>
  <si>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</si>
  <si>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</si>
  <si>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தெரு வெட்டு அடர்த்தி</t>
  </si>
  <si>
    <t>பொது போக்குவரத்து அணுகல்</t>
  </si>
  <si>
    <t>பொது திறந்த வெளி அணுகல்</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</si>
  <si>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</si>
  <si>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 உட்கட்டமைப்புவசதிகளை ப் பொது போக்குவரத்து அணுகல் தேவைகள்</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</si>
  <si>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</si>
  <si>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</si>
  <si>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</si>
  <si>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</si>
  <si>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</si>
  <si>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</si>
  <si>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</si>
  <si>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 இந்த நகரத்திற்கான மொழிகளின் உள்ளமைவுதாளில் நிர்வாக சுருக்கத்தை வழங்கவும்*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</si>
  <si>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</si>
  <si>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</si>
  <si>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</si>
  <si>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</si>
  <si>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</si>
  <si>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</si>
  <si>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</si>
  <si>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</si>
  <si>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</si>
  <si>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</si>
  <si>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</si>
  <si>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</si>
  <si>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</si>
  <si>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</si>
  <si>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</si>
  <si>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</si>
  <si>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</si>
  <si>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25 mitjana de la ciutat</t>
  </si>
  <si>
    <t>Si us plau, proporcioneu una "imatge d'heroi" d'alta resolució per a aquesta ciutat, idealment en format .jpg amb dimensions en la proporció de 21:10 (per exemple, 2100px per 1000px)</t>
  </si>
  <si>
    <t>Si us plau, proporcioneu una "imatge d'heroi" d'alta resolució per a aquesta ciutat, idealment en format .jpg amb dimensions en la proporció d'1:1 (per exemple, 1000px per 1000px)</t>
  </si>
  <si>
    <t>INSEREIX UN LOGOTIP</t>
  </si>
  <si>
    <t>Infografia que s'inserirà aquí...</t>
  </si>
  <si>
    <t>Caminabilitat</t>
  </si>
  <si>
    <t>Densitat de població</t>
  </si>
  <si>
    <t>Disseny urbà i polítiques de transport de suport a la salut i sustinabilitat identificades</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</si>
  <si>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</si>
  <si>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</si>
  <si>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</si>
  <si>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</si>
  <si>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</si>
  <si>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</si>
  <si>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</si>
  <si>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</si>
  <si>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</si>
  <si>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</si>
  <si>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</si>
  <si>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</si>
  <si>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</si>
  <si>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</si>
  <si>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</si>
  <si>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</si>
  <si>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</si>
  <si>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</si>
  <si>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</si>
  <si>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</si>
  <si>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Densitat d'intersecció de carrers</t>
  </si>
  <si>
    <t>Accés al transport públic</t>
  </si>
  <si>
    <t>Accés públic a l'espai obert</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</si>
  <si>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</si>
  <si>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per a l'accés al transport públic a l'ocupació/infraestructura</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</si>
  <si>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</si>
  <si>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</si>
  <si>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</si>
  <si>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</si>
  <si>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</si>
  <si>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</si>
  <si>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</si>
  <si>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*Proporcioneu el resum executiu en el full de configuració d'idiomes per a aquesta ciutat*</t>
  </si>
  <si>
    <t>noto_sans_hk</t>
  </si>
  <si>
    <t>fonts/NotoSansHK-VF.ttf</t>
  </si>
  <si>
    <t>https://github.com/googlefonts/noto-cjk/blob/main/Sans/Variable/TTF/Subset/NotoSansHK-VF.ttf</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</si>
  <si>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</si>
  <si>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</si>
  <si>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</si>
  <si>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</si>
  <si>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</si>
  <si>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</si>
  <si>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</si>
  <si>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</si>
  <si>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la población que alcanza el umbral mínimo</t>
  </si>
  <si>
    <t>% de población
con acceso
a 500m...</t>
  </si>
  <si>
    <t>Mediana de las 25 ciudades</t>
  </si>
  <si>
    <t>Proporcione una "imagen heróica" de alta resolución para esta ciudad, idealmente en formato .jpg con dimensiones en la proporción de 21:10 (por ejemplo, 2100px por 1000px)</t>
  </si>
  <si>
    <t>Proporcione una "imagen heróica" de alta resolución para esta ciudad, idealmente en formato .jpg con dimensiones en la proporción de 1: 1 (por ejemplo, 1000px por 1000px)</t>
  </si>
  <si>
    <t>Infografía a insertar aquí...</t>
  </si>
  <si>
    <t>Caminabilidad</t>
  </si>
  <si>
    <t>Los umbrales citados en las descripciones de las gráficas se basan en el modelado de Cerin et al (2022) de las características del entorno construido necesarias para alcanzar el objetivo de la Organización Mundial de la Salud de una reducción relativa del ≥15% en la actividad física insuficiente a través de caminata (ver https://www.who.int/news-room/initiatives/gappa ).</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</si>
  <si>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</si>
  <si>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</si>
  <si>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</si>
  <si>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Comparación de las 25 ciudades por grupo de ingresos</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</si>
  <si>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</si>
  <si>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</si>
  <si>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</si>
  <si>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</si>
  <si>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</si>
  <si>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</si>
  <si>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</si>
  <si>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Acceso a transporte público</t>
  </si>
  <si>
    <t>Acceso espacios públicos abiertos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</si>
  <si>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</si>
  <si>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</si>
  <si>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</si>
  <si>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</si>
  <si>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Cita bibliográfica: Global Healthy &amp; Sustainable City-Indicators Collaboration. 2022. Indicators of Healthy and Sustainable Cities: Brief report,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</si>
  <si>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</si>
  <si>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futuras políticas para la ciudad. Los mapas muestran la distribución de las características ambientales en {city}, que podrían usarse para identificar  áreas que podrían ser las más  beneficiadas con los cambios que ofrecen entornos más equitativos.</t>
  </si>
  <si>
    <t>% de población con acceso a transporte público</t>
  </si>
  <si>
    <t>% population with access to public transport</t>
  </si>
  <si>
    <t>% de población con acceso al transporte público</t>
  </si>
  <si>
    <t xml:space="preserve">% de población a 500m, o menos, de espacios públicos 
abierto de 1.5 hectáreas o más </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</si>
  <si>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</si>
  <si>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</si>
  <si>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</si>
  <si>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</si>
  <si>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</si>
  <si>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</si>
  <si>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மக்கள் தொகையில் % குறைந்தபட்ச வரம்பை பூர்த்தி செய்யுங்கள்*</t>
  </si>
  <si>
    <t>(கீழே) {city} 500 மீட்டர் (மீ) க்குள் வசதிகளை அணுகுவதற்கான மக்கள் தொகை சதவீதத்திற்கான மதிப்பீடுகள்.</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</si>
  <si>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</si>
  <si>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</si>
  <si>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</si>
  <si>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</si>
  <si>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</si>
  <si>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</si>
  <si>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</si>
  <si>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</si>
  <si>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</si>
  <si>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</si>
  <si>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</si>
  <si>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</si>
  <si>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</si>
  <si>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</si>
  <si>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</si>
  <si>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Rapport om sunde og bæredygtige byindikatorer:</t>
  </si>
  <si>
    <t>Sammenligninger med 25 byer internationalt</t>
  </si>
  <si>
    <t>Gent</t>
  </si>
  <si>
    <t>Dagligvarebutik</t>
  </si>
  <si>
    <t>% befolkning med adgang til offentlig transport</t>
  </si>
  <si>
    <t>% af befolkningen opfylder minimumsgrænsen*</t>
  </si>
  <si>
    <t>pr. km²</t>
  </si>
  <si>
    <t>Befolkningstætheden i nabolaget</t>
  </si>
  <si>
    <t>Tæthed i vejkryds i nabolaget</t>
  </si>
  <si>
    <t>Angiv et "heltebillede" i høj opløsning til denne by, ideelt i .jpg format med dimensioner i forholdet mellem 21:10 (f.eks. 2100px med 1000px)</t>
  </si>
  <si>
    <t>Angiv et "heltebillede" i høj opløsning til denne by, ideelt i .jpg format med dimensioner i forholdet 1:1 (f.eks. 1000px med 1000px)</t>
  </si>
  <si>
    <t>{city} Rapport om sunde og bæredygtige byindikatorer</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</si>
  <si>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</si>
  <si>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Sammenligninger med medianen (sædvanlig observeret værdi) på tværs af de internationale byer, der indgår i undersøgelsen, kan bruges til at informere byens politikker. Kortene viser fordelingen af miljøfunktioner på tværs af {city}, som kan bruges til at identificere områder, der kan drage størst fordel af ændringer, der leverer sunde og bæredygtige miljøer.</t>
  </si>
  <si>
    <t>(nedenfor) {city} skøn for procentdel af befolkningen med adgang til faciliteter inden for 500 meter (m).</t>
  </si>
  <si>
    <t>* Tærskler er baseret på vores modellering af indbyggede miljøfunktioner, der kræver, at verdenssundhedsorganisationens globale handlingsplan for Physica Activity er målet om en 15% relativ reduktion i utilstrækkelig fysisk aktivitet gennem gang.  Vi fandt foreløbige beviser for, at vejkrydstætheden over xx og ultratætte kvarterer ( &gt; 15.000 personer pr. km²) kan have faldende fordele for fysisk aktivitet.  Dette er et vigtigt emne for fremtidig forskning.</t>
  </si>
  <si>
    <t>% af 25 byer med krav opfyldt efter indkomstgruppe</t>
  </si>
  <si>
    <t>Citat: Globalt samarbejde om sunde og bæredygtige byindikatorer. 2022. {city} Sund og bæredygtig by indikatorer Rapport: Sammenligninger med 25 byer internationalt. https://doi.org/INSERT-DOI-HERE</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</si>
  <si>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</si>
  <si>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</si>
  <si>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</si>
  <si>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</si>
  <si>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</si>
  <si>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</si>
  <si>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</si>
  <si>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</si>
  <si>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</si>
  <si>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</si>
  <si>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Begehbarkeit der Nachbarschaft im Vergleich zu 25 Städten</t>
  </si>
  <si>
    <t>Niedrig</t>
  </si>
  <si>
    <t>Durchschnitt</t>
  </si>
  <si>
    <t>Hoch</t>
  </si>
  <si>
    <t>% der Bevölkerung mit Zugang zu öffentlichen Verkehrsmitteln</t>
  </si>
  <si>
    <t>% der Bevölkerung erreicht Mindestschwelle*</t>
  </si>
  <si>
    <t>Identifizierte Richtlinien</t>
  </si>
  <si>
    <t>pro km²</t>
  </si>
  <si>
    <t>Bevölkerungsdichte in der Nachbarschaft</t>
  </si>
  <si>
    <t>Nachbarschaft Straßenkreuzungsdichte</t>
  </si>
  <si>
    <t>25 Stadtmedian</t>
  </si>
  <si>
    <t>Bitte stellen Sie ein hochauflösendes "Heldenbild" für diese Stadt zur Verfügung, idealerweise in .jpg Format mit Abmessungen im Verhältnis 21:10 (z.B. 2100px mal 1000px)</t>
  </si>
  <si>
    <t>Bitte stellen Sie für diese Stadt ein hochauflösendes "Heldenbild" zur Verfügung, idealerweise in .jpg Format mit Abmessungen im Verhältnis 1:1 (z.B. 1000px mal 1000px)</t>
  </si>
  <si>
    <t>LOGO EINFÜGEN</t>
  </si>
  <si>
    <t>Infografik wird hier eingefügt...</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</si>
  <si>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</si>
  <si>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(unten) {city} schätzt den Prozentsatz der Bevölkerung mit Zugang zu Annehmlichkeiten im Umkreis von 500 Metern (m).</t>
  </si>
  <si>
    <t>Begehbarkeit</t>
  </si>
  <si>
    <t>Bevölkerungsdichte</t>
  </si>
  <si>
    <t>* Die Schwellenwerte basieren auf unserer Modellierung der Merkmale der gebauten Umwelt, die erforderlich sind, um das Ziel des Globalen Aktionsplans für Physica-Aktivitäten der Weltgesundheitsorganisation zu erreichen, eine relative Verringerung der unzureichenden körperlichen Aktivität durch Gehen um 15%.  Wir fanden vorläufige Beweise dafür, dass die Straßenkreuzungsdichte über xx und ultradichte Nachbarschaften (&gt;15.000 Personen pro km²) abnehmende Vorteile für körperliche Aktivität haben können.  Dies ist ein wichtiges Thema für die zukünftige Forschung.</t>
  </si>
  <si>
    <t>Politische Präsenz in {city}</t>
  </si>
  <si>
    <t>Stadtgestaltung und Verkehrspolitik zur Förderung von Gesundheit und Nachhaltigkeit ermittelt</t>
  </si>
  <si>
    <t>Richtlinienqualität in {city}</t>
  </si>
  <si>
    <t>Bewertung der Politikqualität für spezifische, messbare Maßnahmen, die auf Konsensergebnisse zu gesunden Städten abgestimmt sind</t>
  </si>
  <si>
    <t>Städtebauliche Anforderungen</t>
  </si>
  <si>
    <t>% der 25 Städte mit erfülltem Bedarf, nach Einkommensgruppe</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</si>
  <si>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</si>
  <si>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</si>
  <si>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</si>
  <si>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</si>
  <si>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</si>
  <si>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</si>
  <si>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</si>
  <si>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</si>
  <si>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</si>
  <si>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</si>
  <si>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</si>
  <si>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</si>
  <si>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</si>
  <si>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</si>
  <si>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</si>
  <si>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</si>
  <si>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</si>
  <si>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</si>
  <si>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</si>
  <si>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</si>
  <si>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</si>
  <si>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</si>
  <si>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Straßenkreuzungsdichte</t>
  </si>
  <si>
    <t>Anbindung an öffentliche Verkehrsmittel</t>
  </si>
  <si>
    <t>Zugang zum öffentlichen Freiraum</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</si>
  <si>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</si>
  <si>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den Zugang öffentlicher Verkehrsmittel zu Beschäftigung/Infrastruktur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</si>
  <si>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</si>
  <si>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</si>
  <si>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</si>
  <si>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</si>
  <si>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</si>
  <si>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</si>
  <si>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Zitiervorschlag: Global Healthy &amp; Sustainable City-Indicators Collaboration. 2022. {city} Healthy and Sustainable City Indicators Report: Vergleiche mit 25 Städten weltweit. https://doi.org/INSERT-DOI-HERE</t>
  </si>
  <si>
    <t>Dieses Werk ist lizenziert unter einer Creative Commons Attribution-NonCommercial 4.0 International License.</t>
  </si>
  <si>
    <t>*Bitte geben Sie eine Zusammenfassung im Konfigurationsblatt Sprachen für diese Stadt an*</t>
  </si>
  <si>
    <t>Deutsch (Automatische Übersetzung)</t>
  </si>
  <si>
    <t>Informe de Indicadores de Ciudades Saludables y Sostenibles:</t>
  </si>
  <si>
    <t>Comparaciones con 25 ciudades a nivel internacional</t>
  </si>
  <si>
    <t>% de la población que cumple el umbral mínimo*</t>
  </si>
  <si>
    <t>por km²</t>
  </si>
  <si>
    <t>Densidad de población del barrio</t>
  </si>
  <si>
    <t>Densidad de intersección de calles vecinales</t>
  </si>
  <si>
    <t>* Los umbrales se basan en nuestro modelado de las características del entorno construido requeridas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xx y los vecindarios ultradensos (&gt;15,000 personas por km²) pueden tener beneficios decrecientes para la actividad física.  Este es un tema importante para futuras investigaciones.</t>
  </si>
  <si>
    <t>% de 25 ciudades con requisitos cumplidos, por grupo de ingresos</t>
  </si>
  <si>
    <t>Citación: Colaboración Global Healthy &amp; Sustainable City-Indicators. 2022. {city} Informe de indicadores de ciudades saludables y sostenibles: comparaciones con 25 ciudades a nivel internacional. https://doi.org/INSERT-DOI-HERE</t>
  </si>
  <si>
    <t>Relatório de Indicadores urbanos saudáveis e sustentáveis:</t>
  </si>
  <si>
    <t>Comparações com 25 cidades internacionalmente</t>
  </si>
  <si>
    <t>% população com acesso ao transporte público</t>
  </si>
  <si>
    <t>% da população cumpre o limite mínimo*</t>
  </si>
  <si>
    <t>Densidade populacional do bairro</t>
  </si>
  <si>
    <t>Densidade de cruzamento de rua do bairro</t>
  </si>
  <si>
    <t>Por favor, forneça uma "imagem heróia" de alta resolução para esta cidade, idealmente em formato .jpg com dimensões na proporção de 21:10 (por exemplo, 2100px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</si>
  <si>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</si>
  <si>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 Os limiares são baseados em nossa modelagem de recursos ambientais construídos necessários para atingir a meta do Plano de Ação Global para Atividade física da Organização Mundial da Saúde de uma redução relativa de 15% na atividade física insuficiente através da caminhada.  Encontramos evidências preliminares de que a densidade de cruzamentos de rua acima de xx e bairros ultra-densos (&gt;15.000 pessoas por km²) pode ter benefícios cada vez menores para a atividade física.  Este é um tema importante para futuras pesquisas.</t>
  </si>
  <si>
    <t>% das 25 cidades com exigência atendida, por grupo de renda</t>
  </si>
  <si>
    <t>Política de walkability em {city}</t>
  </si>
  <si>
    <t>Comparações com 25 cidades a nível internacional</t>
  </si>
  <si>
    <t>% da população com acesso aos transportes públicos</t>
  </si>
  <si>
    <t>% da população cumpre o limiar mínimo*</t>
  </si>
  <si>
    <t>Densidade de cruzamento de rua da vizinhança</t>
  </si>
  <si>
    <t>Por favor, forneça uma "imagem de herói" de alta resolução para esta cidade, idealmente em .jpg formato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</si>
  <si>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</si>
  <si>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a mediana (valor habitual observado) nas cidades internacionais incluídas no estudo poderiam ser usadas para informar as políticas da cidade. Os mapas mostram a distribuição de características ambientais através de {city}, que poderia ser usada para identificar áreas que poderiam beneficiar mais de mudanças que oferecem ambientes saudáveis e sustentáveis.</t>
  </si>
  <si>
    <t>(abaixo) {city} estimativas para percentagem de população com acesso a comodidades dentro de 500 metros (m).</t>
  </si>
  <si>
    <t>* Os limiares baseiam-se na nossa modelação de características ambientais construídas necessárias para atingir o objetivo do Plano de Ação Global para a Atividade da Física da Organização Mundial de Saúde de uma redução relativa de 15% na atividade física insuficiente através da caminhada.  Encontramos provas preliminares de que a densidade da intersecção de rua acima de xx e bairros ultra-densos (&gt; 15.000 pessoas por km²) podem ter benefícios decrescentes para a atividade física.  Este é um tema importante para a investigação futura.</t>
  </si>
  <si>
    <t>Presença política em {city}</t>
  </si>
  <si>
    <t>Qualidade de política em {city}</t>
  </si>
  <si>
    <t>% de 25 cidades com requisitos cumpridos, por grupo de rendimentos</t>
  </si>
  <si>
    <t>Política de transportes públicos em {city}</t>
  </si>
  <si>
    <t>Política de espaço aberto público em {city}</t>
  </si>
  <si>
    <t>Citação: Global Healthy &amp; Sustainable City-Indicators Collaboration. 2022. {city} Relatório de Indicadores urbanos saudáveis e sustentáveis: Comparações com 25 cidades a nível internacional. https://doi.org/INSERT-DOI-HERE</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</si>
  <si>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</si>
  <si>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</si>
  <si>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</si>
  <si>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 ของประชากรตรงตามเกณฑ์ขั้นต่ํา*</t>
  </si>
  <si>
    <t>ต่อ ตร.กม.²</t>
  </si>
  <si>
    <t>ความหนาแน่นของประชากรในละแวกใกล้เคียง</t>
  </si>
  <si>
    <t>ความหนาแน่นของทางแยกถนนในละแวกใกล้เคียง</t>
  </si>
  <si>
    <t>โปรดระบุ 'ภาพฮีโร่' ความละเอียดสูงสําหรับเมืองนี้โดยเฉพาะอย่างยิ่งในรูปแบบ.jpgที่มีขนาดในอัตราส่วน 21:10 (เช่น 2100px x 1000px)</t>
  </si>
  <si>
    <t>โปรดระบุ 'ภาพฮีโร่' ความละเอียดสูงสําหรับเมืองนี้โดยเฉพาะอย่างยิ่งในรูปแบบ.jpgที่มีขนาดในอัตราส่วน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</si>
  <si>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</si>
  <si>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 (ค่าที่สังเกตได้ตามปกติ) ทั่วเมืองระหว่างประเทศที่รวมอยู่ในการศึกษาสามารถใช้เพื่อแจ้งนโยบายของเมือง แผนที่แสดงการกระจายคุณสมบัติด้านสิ่งแวดล้อมทั่วทั้ง {city} ซึ่งสามารถใช้เพื่อระบุพื้นที่ที่จะได้รับประโยชน์สูงสุดจากการเปลี่ยนแปลงที่ให้สภาพแวดล้อมที่ดีต่อสุขภาพและยั่งยืน</t>
  </si>
  <si>
    <t>(ด้านล่าง) {city} ประมาณการสําหรับเปอร์เซ็นต์ของประชากรที่สามารถเข้าถึงสิ่งอํานวยความสะดวกภายใน 500 เมตร (ม.)</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</si>
  <si>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จกรรมฟิสิกส์ของการลดสัมพัทธ์ 15% ในการออกกําลังกายไม่เพียงพอผ่านการเดิน  เราพบหลักฐานเบื้องต้นว่าความหนาแน่นของทางแยกถนนเหนือ xx และย่านที่มีความหนาแน่นสูงเป็นพิเศษ (&gt; 15,000 คนต่อตร.กม.) อาจมีประโยชน์ลดลงสําหรับการออกกําลังกาย  นี่เป็นหัวข้อสําคัญสําหรับการวิจัยในอนาคต</t>
  </si>
  <si>
    <t>คุณภาพนโยบายใน {city}</t>
  </si>
  <si>
    <t>% ของ 25 เมืองที่มีความต้องการตรงตาม, ตามกลุ่มรายได้</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</si>
  <si>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</si>
  <si>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</si>
  <si>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</si>
  <si>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</si>
  <si>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ข้อมูลอ้างอิง: ความร่วมมือด้านตัวชี้วัดเมืองที่ดีต่อสุขภาพและยั่งยืนทั่วโลก 2022. {city} รายงานตัวชี้วัดเมืองที่มีสุขภาพดีและยั่งยืน: เปรียบเทียบกับ 25 เมืองในระดับสากล. https://doi.org/INSERT-DOI-HERE</t>
  </si>
  <si>
    <t>健康和可持續的城市指標報告：</t>
  </si>
  <si>
    <t>與國際25個城市的比較</t>
  </si>
  <si>
    <t>達到最低閾值的人口百分比*</t>
  </si>
  <si>
    <t>每平方公里</t>
  </si>
  <si>
    <t>鄰里人口密度</t>
  </si>
  <si>
    <t>鄰里街道交叉口密度</t>
  </si>
  <si>
    <t>請為這個城市提供高解析度的「英雄圖像」，最好是.jpg格式，尺寸比例為21：10（例如2100px×1000px）</t>
  </si>
  <si>
    <t>請為這個城市提供高解析度的「主圖片」，最好是.jpg格式，尺寸比例為1：1（例如1000px×1000px）</t>
  </si>
  <si>
    <t>*閾值基於我們對建築環境特徵的建模，這些特徵是達到世界衛生組織的Physica活動全球行動計劃目標所需的，即通過步行將身體活動不足相對減少15%。 我們發現初步證據表明，超過xx的街道交叉口密度和超密集社區（每平方公里&gt;15，000人）可能對身體活動的好處減少。 這是未來研究的一個重要課題。</t>
  </si>
  <si>
    <t>按收入組別劃分的25個符合要求的城市的百分比</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</si>
  <si>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</si>
  <si>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</si>
  <si>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</si>
  <si>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</si>
  <si>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</si>
  <si>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</si>
  <si>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இந்த நகரத்திற்கு ஒரு உயர் தீர்மானம் 'ஹீரோ படத்தை' வழங்கவும், வெறுமனே .jpg வடிவத்தில் 21:10 (எ.கா. 1000ppஸ் மூலம் 2100ppஸ்) விகிதத்தில் பரிமாணங்கள்.</t>
  </si>
  <si>
    <t>* வரம்புகள் உலக சுகாதார அமைப்பின் உலகளாவிய செயல் திட்டத்தை அடைய தேவைப்படும் கட்டமைக்கப்பட்ட சுற்றுச்சூழல் அம்சங்களை எங்கள் மாடலிங் அடிப்படையில் உள்ளன ஃபைசிகா நடவடிக்கை இலக்கு 15% நடைபயிற்சி மூலம் போதுமான உடல் செயல்பாடு குறைப்பு.  நாங்கள் ஆரம்ப ஆதாரங்கள் எக்ஸ்எக்ஸ் மேலே தெரு குறுக்கீடு அடர்த்தி மற்றும் தீவிர அடர்த்தியான சுற்றுப்புறங்கள் (&gt;15,000 நபர்கள் ஒரு கி.மீ²) உடல் செயல்பாடு நன்மைகள் குறைந்து இருக்கலாம் என்று கண்டறியப்பட்டது.  இது எதிர்கால ஆராய்ச்சிக்கு ஒரு முக்கியமான தலைப்பு.</t>
  </si>
  <si>
    <t>தேவைபூர்த்தி செய்யப்பட்ட 25 நகரங்களில்% வருமானக் குழுவால்</t>
  </si>
  <si>
    <t>Báo cáo các chỉ số thành phố lành mạnh và bền vững:</t>
  </si>
  <si>
    <t>So sánh với 25 thành phố quốc tế</t>
  </si>
  <si>
    <t>% dân số có quyền truy cập vào giao thông công cộng</t>
  </si>
  <si>
    <t>% dân số đáp ứng ngưỡng tối thiểu*</t>
  </si>
  <si>
    <t>trên mỗi km²</t>
  </si>
  <si>
    <t>Mật độ dân số khu phố</t>
  </si>
  <si>
    <t>Mật độ giao lộ đường phố lân cận</t>
  </si>
  <si>
    <t>{city} Báo cáo chỉ số thành phố lành mạnh và bền vững</t>
  </si>
  <si>
    <t>* Ngưỡng được dựa trên mô hình của chúng tôi về các tính năng môi trường xây dựng cần thiết để đạt được Mục tiêu Kế hoạch hành động toàn cầu của Tổ chức Y tế Thế giới về hoạt động Physica giảm 15% tương đối hoạt động thể chất không đủ thông qua đi bộ.  Chúng tôi đã tìm thấy bằng chứng sơ bộ cho thấy mật độ giao lộ đường phố trên xx và các khu phố cực kỳ dày đặc (&gt;15.000 người trên mỗi km²) có thể có lợi ích giảm cho hoạt động thể chất.  Đây là một chủ đề quan trọng cho nghiên cứu trong tương lai.</t>
  </si>
  <si>
    <t>Sự hiện diện chính sách trong {city}</t>
  </si>
  <si>
    <t>Chất lượng chính sách trong {city}</t>
  </si>
  <si>
    <t>% của 25 thành phố có yêu cầu đáp ứng, theo nhóm thu nhập</t>
  </si>
  <si>
    <t>Chính sách khả năng đi bộ trong {city}</t>
  </si>
  <si>
    <t>Informe d'indicadors de ciutat saludables i sostenibles:</t>
  </si>
  <si>
    <t>Comparacions amb 25 ciutats a nivell internacional</t>
  </si>
  <si>
    <t>% de població amb accés al transport públic</t>
  </si>
  <si>
    <t>% de població que compleix el llindar mínim*</t>
  </si>
  <si>
    <t>Densitat de població veïnal</t>
  </si>
  <si>
    <t>Densitat d'intersecció de carrers del barri</t>
  </si>
  <si>
    <t>{city} Informe d'indicadors de ciutat saludables i sostenibles</t>
  </si>
  <si>
    <t xml:space="preserve">Aquest breu informe descriu com funciona la ciutat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</si>
  <si>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Les comparacions amb la mitjana (valor observat habitual) a les ciutats internacionals incloses en l'estudi es podrien utilitzar per informar les polítiques de la ciutat. Els mapes mostren la distribució de les característiques ambientals a través de la ciutat, que es podrien utilitzar per identificar les àrees que podrien beneficiar-se més dels canvis que ofereixen entorns saludables i sostenibles.</t>
  </si>
  <si>
    <t>(a sota) {city} estima el percentatge de població amb accés a serveis a menys de 500 metres (m).</t>
  </si>
  <si>
    <t>* Els llindars es basen en el nostre modelatge de les característiques de l'entorn construït que es requereixen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dels barris xx i ultra densos (&gt; 15.000 persones per km²) pot tenir beneficis decreixents per a l'activitat física.  Aquest és un tema important per a futures investigacions.</t>
  </si>
  <si>
    <t>Presència de polítiques a {city}</t>
  </si>
  <si>
    <t>Qualitat de la política a {city}</t>
  </si>
  <si>
    <t>% de 25 ciutats amb requisit complert, per grup de renda</t>
  </si>
  <si>
    <t>Política de caminabilitat a {city}</t>
  </si>
  <si>
    <t>Política de transport públic a {city}</t>
  </si>
  <si>
    <t>Política d'espai obert públic a {city}</t>
  </si>
  <si>
    <t>Col·laboració Global d'Indicadors de Ciutat Saludables i Sostenibles. 2022. Informe d'indicadors de ciutat saludables i sostenibles: comparacions amb 25 ciutats a nivell internacional. https://doi.org/INSERT-DOI-HERE</t>
  </si>
  <si>
    <t xml:space="preserve">Walkable kvarterer giver muligheder for aktiv, sund og bæredygtig livsstil. Walkable neighourhoods har tilstrækkelig, men ikke overdreven tæthed af boliger og befolkning til at støtte tilstrækkelig levering af lokale faciliteter, herunder offentlig transport.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
</t>
  </si>
  <si>
    <t>Begehbare Nachbarschaften bieten Möglichkeiten für einen aktiven, gesunden und nachhaltigen Lebensstil. Begehbare Nachbarschaften haben eine ausreichende, aber nicht übermäßige Dichte an Wohnungen und Bevölkerung, um eine angemessene Bereitstellung lokaler Einrichtungen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</si>
  <si>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 xml:space="preserve">Los vecindarios transitables brindan oportunidades para estilos de vida activos, saludables y sostenibles. Los barrios transitables tienen una densidad suficiente pero no excesiva de viviendas y población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
</t>
  </si>
  <si>
    <t xml:space="preserve">Bairros andáveis oferecem oportunidades para estilos de vida ativos, saudáveis e sustentáveis. Os neighourhoods andáveis têm densidade suficiente, mas não excessiva, de moradias e população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
</t>
  </si>
  <si>
    <t>Os bairros ambulantes oferecem oportunidades para estilos de vida ativos, saudáveis e sustentáveis. As neighourhoods ambulantes têm densidade suficiente, mas não excessiva, de habitações e população para apoiar a prestação adequada de comodidades locais, incluindo serviços de transportes públicos.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</si>
  <si>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ละแวกใกล้เคียงที่เดินได้เปิดโอกาสให้มีวิถีชีวิตที่กระฉับกระเฉง มีสุขภาพดี และยั่งยืน ย่านที่สามารถเดินได้มีที่อยู่อาศัยและประชากรหนาแน่นเพียงพอแต่ไม่มากเกินไปเพื่อรองรับการจัดเตรียมสิ่งอำนวยความสะดวกในท้องถิ่นที่เพียงพอรวมถึงบริการขนส่งสาธารณะ ละแวกใกล้เคียงที่เดินได้ยังมีการใช้ที่ดินแบบผสมผสานและถนนที่เชื่อมต่อกันอย่างดี เพื่อให้แน่ใจว่าสามารถเข้าถึงจุดหมายปลายทางได้ใกล้เคียงและสะดวก โครงสร้างพื้นฐานสำหรับคนเดินถนนคุณภาพสูงและการลดการจราจรด้วยการจัดการความต้องการใช้รถยนต์สามารถส่งเสริมให้มีการเดินเพื่อการคมนาคมขนส่ง</t>
  </si>
  <si>
    <t>適合步行的社區為積極、健康和可持續的生活方式提供了機會。適合步行的社區有足夠但不過度的住宅和人口密度，以支持充分提供當地便利設施，包括公共交通服務。步行街區也有混合的土地用途和連接良好的街道，以確保接近和方便地到達目的地。高質量的行人基礎設施和通過管理汽車使用需求來減少交通也可以鼓勵步行交通。</t>
  </si>
  <si>
    <t>நடக்கக்கூடிய சுற்றுப்புறங்கள் சுறுசுறுப்பான, ஆரோக்கியமான மற்றும் நிலையான வாழ்க்கை முறைகளுக்கான வாய்ப்புகளை வழங்குகிறது. நடந்து செல்லக்கூடிய சுற்றுப்புறங்களில் போதுமான அளவு ஆனால் அதிக அடர்த்தி இல்லாத குடியிருப்புகள் மற்றும் மக்கள்தொகை பொது போக்குவரத்து சேவைகள் உட்பட உள்ளூர் வசதிகளை போதுமான அளவு வழங்குவதை ஆதரிக்கிறது. நடக்கக்கூடிய சுற்றுப்புறங்களில் கலப்பு நிலப் பயன்பாடுகள் மற்றும் நன்கு இணைக்கப்பட்ட தெருக்களும் உள்ளன. உயர்தர பாதசாரி உள்கட்டமைப்பு மற்றும் கார் பயன்பாட்டிற்கான தேவையை நிர்வகிப்பதன் மூலம் போக்குவரத்தை குறைப்பது போக்குவரத்துக்காக நடைபயிற்சியை ஊக்குவிக்கும்.</t>
  </si>
  <si>
    <t>Các khu dân cư có thể đi bộ tạo cơ hội cho lối sống năng động, lành mạnh và bền vững. Những người mới sinh có thể đi bộ có mật độ nhà ở và dân số vừa đủ nhưng không quá cao để hỗ trợ việc cung cấp đầy đủ các tiện nghi địa phương bao gồm cả các dịch vụ giao thông công cộng. Các khu vực lân cận có thể đi bộ cũng có mục đích sử dụng đất hỗn hợp và các đường phố được kết nối tốt để đảm bảo kết nối gần và thuận tiện đến các điểm đến. Cơ sở hạ tầng dành cho người đi bộ chất lượng cao và giảm lưu lượng thông qua việc quản lý nhu cầu sử dụng ô tô cũng có thể khuyến khích đi bộ để tham gia giao thông.</t>
  </si>
  <si>
    <t>Els barris transitables ofereixen oportunitats per a un estil de vida actiu, saludable i sostenible. Els barris transitables tenen una densitat suficient, però no excessiva, d'habitatges i de població per donar suport a la prestació adequada d'equipaments locals, inclosos els serveis de transport públic. Els barris transitables també tenen usos del sòl mixts i carrers ben comunicats, per garantir un accés proper i còmode a les destinacions. Les infraestructures per a vianants d'alta qualitat i la reducció del trànsit mitjançant la gestió de la demanda d'ús del cotxe també poden fomentar el desplaçament a peu per al transport.</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</si>
  <si>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</si>
  <si>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</si>
  <si>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</si>
  <si>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</si>
  <si>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</si>
  <si>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</si>
  <si>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</si>
  <si>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</si>
  <si>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</si>
  <si>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</si>
  <si>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</si>
  <si>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de población a menos de 500 m del transporte público 
con 20 minutos o mejor frecuencia media entre semana</t>
  </si>
  <si>
    <t>% da população dentro de 500 m de transportes públicos
com 20 minutos ou melhor frequência média diária</t>
  </si>
  <si>
    <t>% ประชากรภายใน 500 เมตรของการขนส่งสาธารณะด้วย 
20 นาทีหรือความถี่เฉลี่ยวันธรรมดาที่ดีกว่า</t>
  </si>
  <si>
    <t>20 நிமிடங்கள் அல்லது சிறந்த சராசரி வார நாள் அதிர்வெண் 
கொண்ட பொது போக்குவரத்து 500 மீ உள்ள % மக்கள் தொகை</t>
  </si>
  <si>
    <t>% dân số trong vòng 500m của giao thông công cộng 
với tần suất trung bình trong tuần 20 phút hoặc tốt hơn</t>
  </si>
  <si>
    <t>% de població a menys de 500 metres del transport públic amb
20 minuts o millor freqüència mitjana entre setmana</t>
  </si>
  <si>
    <t xml:space="preserve">% població a menys de 500 m d'espai públic 
obert de la superfície 1,5 hectàrees o més </t>
  </si>
  <si>
    <t xml:space="preserve">% dân số trong phạm vi 500m từ không gian mở 
công cộng diện tích 1,5 ha trở lên </t>
  </si>
  <si>
    <t xml:space="preserve">% befolkning inden for 500 m af det offentlige åbne 
område på 1,5 ha eller derover </t>
  </si>
  <si>
    <t xml:space="preserve">% der Bevölkerung innerhalb von 500 m der öffentlichen 
Freifläche der Fläche 1,5 Hektar oder größer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</si>
  <si>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</si>
  <si>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</si>
  <si>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</si>
  <si>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</si>
  <si>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</si>
  <si>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</si>
  <si>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</si>
  <si>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</si>
  <si>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</si>
  <si>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</si>
  <si>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</si>
  <si>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</si>
  <si>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</si>
  <si>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</si>
  <si>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</si>
  <si>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</si>
  <si>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</si>
  <si>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</si>
  <si>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</si>
  <si>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</si>
  <si>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</si>
  <si>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</si>
  <si>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</si>
  <si>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</si>
  <si>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</si>
  <si>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</si>
  <si>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</si>
  <si>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</si>
  <si>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</si>
  <si>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 populace splňuje minimální prahovou hodnotu*</t>
  </si>
  <si>
    <t>Zjištěné politiky</t>
  </si>
  <si>
    <t>za km²</t>
  </si>
  <si>
    <t>Hustota obyvatelstva sousedství</t>
  </si>
  <si>
    <t>Hustota křižovatek ulic v sousedství</t>
  </si>
  <si>
    <t>25 městský medián</t>
  </si>
  <si>
    <t>Poskytněte prosím "obrázek hrdiny" ve vysokém rozlišení pro toto město, ideálně ve formátu .jpg s rozměry v poměru 21:10 (např. 2100px x 1000px)</t>
  </si>
  <si>
    <t>Poskytněte prosím "obrázek hrdiny" ve vysokém rozlišení pro toto město, ideálně ve formátu .jpg s rozměry v poměru 1:1 (např. 1000px x 1000px)</t>
  </si>
  <si>
    <t>VLOŽIT LOGO</t>
  </si>
  <si>
    <t>Infografika, která má být vložena sem...</t>
  </si>
  <si>
    <t>Srovnání s mediánem (obvyklá pozorovaná hodnota) v mezinárodních městech zahrnutých do studie by mohlo být použito k informování o politikách měst. Mapy ukazují rozložení environmentálních prvků v {city}, které by mohly být použity k identifikaci oblastí, které by mohly nejvíce těžit ze změn, které přinášejí zdravé a udržitelné životní prostředí.</t>
  </si>
  <si>
    <t>(níže) {city} odhady pro procento obyvatelstva s přístupem k občanské vybavenosti do 500 metrů (m).</t>
  </si>
  <si>
    <t>Průchodnost</t>
  </si>
  <si>
    <t>Hustota obyvatelstva</t>
  </si>
  <si>
    <t>* Prahové hodnoty jsou založeny na našem modelování prvků zastavěného prostředí, které jsou vyžadovány k dosažení cíle Globálního akčního plánu Světové zdravotnické organizace pro aktivitu Physica s cílem 15% relativního snížení nedostatečné fyzické aktivity chůzí.  Našli jsme předběžné důkazy, že hustota uličních křižovatek nad xx a ultra husté čtvrti (&gt;15 000 osob na km²) mohou mít klesající přínos pro fyzickou aktivitu.  To je důležité téma pro budoucí výzkum.</t>
  </si>
  <si>
    <t>Přítomnost politiky v {city}</t>
  </si>
  <si>
    <t>Zjištěné politiky v oblasti urbanismu a dopravy podporující zdraví a sustinaci</t>
  </si>
  <si>
    <t>Kvalita politiky v {city}</t>
  </si>
  <si>
    <t>Hodnocení kvality politik pro konkrétní, měřitelné politiky v souladu s konsenzuálními důkazy o zdravých městech</t>
  </si>
  <si>
    <t>Požadavky na územní plánování</t>
  </si>
  <si>
    <t>% z 25 měst s splněným požadavkem podle příjmové skupiny</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</si>
  <si>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</si>
  <si>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</si>
  <si>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</si>
  <si>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</si>
  <si>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</si>
  <si>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</si>
  <si>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</si>
  <si>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</si>
  <si>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Pochůzné čtvrti poskytují příležitosti pro aktivní, zdravý a udržitelný životní styl. Pochozí sousedé mají dostatečnou, ale ne nadměrnou hustotu obydlí a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</si>
  <si>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</si>
  <si>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</si>
  <si>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</si>
  <si>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</si>
  <si>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</si>
  <si>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</si>
  <si>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</si>
  <si>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</si>
  <si>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</si>
  <si>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</si>
  <si>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</si>
  <si>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</si>
  <si>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</si>
  <si>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</si>
  <si>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Hustota křižovatek ulic</t>
  </si>
  <si>
    <t>Přístup veřejnou dopravou</t>
  </si>
  <si>
    <t>Přístup do veřejného otevřeného prostoru</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</si>
  <si>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</si>
  <si>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přístup veřejné dopravy k zaměstnání/infrastruktuře</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</si>
  <si>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</si>
  <si>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</si>
  <si>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</si>
  <si>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</si>
  <si>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</si>
  <si>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</si>
  <si>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Citace: Globální spolupráce mezi zdravými a udržitelnými městskými ukazateli. 2022. {city} Zpráva o ukazatelích zdravého a udržitelného města: Srovnání s 25 městy na mezinárodní úrovni. https://doi.org/INSERT-DOI-HERE</t>
  </si>
  <si>
    <t>Toto dílo je licencováno pod Creative Commons Attribution-NonCommercial 4.0 International License.</t>
  </si>
  <si>
    <t>*Uveďte prosím shrnutí v konfiguračním listu jazyků pro toto město*</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</si>
  <si>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</si>
  <si>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</si>
  <si>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</si>
  <si>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</si>
  <si>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</si>
  <si>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</si>
  <si>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</si>
  <si>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</si>
  <si>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</si>
  <si>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</si>
  <si>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Buurt beloopbaarheid ten opzichte van 25 steden</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</si>
  <si>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</si>
  <si>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</si>
  <si>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</si>
  <si>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</si>
  <si>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</si>
  <si>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</si>
  <si>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 van de bevolking voldoet aan minimumdrempel*</t>
  </si>
  <si>
    <t>Vastgesteld beleid</t>
  </si>
  <si>
    <t>Bevolkingsdichtheid buurt</t>
  </si>
  <si>
    <t>Buurtstraat kruispunt dichtheid</t>
  </si>
  <si>
    <t>25 stadsmediaan</t>
  </si>
  <si>
    <t>Geef een hoge resolutie 'heldenbeeld' voor deze stad, idealiter in .jpg formaat met afmetingen in de verhouding 21:10 (bijv. 2100px bij 1000px)</t>
  </si>
  <si>
    <t>Geef een hoge resolutie 'heldenbeeld' voor deze stad, idealiter in .jpg formaat met afmetingen in de verhouding 1:1 (bijv. 1000px bij 1000px)</t>
  </si>
  <si>
    <t>LOGO INVOEGEN</t>
  </si>
  <si>
    <t>Infographic hier in te voegen...</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</si>
  <si>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</si>
  <si>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Beloopbaarheid</t>
  </si>
  <si>
    <t>Bevolkingsdichtheid</t>
  </si>
  <si>
    <t>* Drempels zijn gebaseerd op onze modellering van kenmerken van de gebouwde omgeving die nodig zijn om het wereldwijde actieplan voor physica-activiteit van de Wereldgezondheidsorganisatie te bereiken, namelijk een relatieve vermindering van 15% in onvoldoende fysieke activiteit door middel van wandelen.  We vonden voorlopig bewijs dat de dichtheid van kruispunten boven xx en ultradichte buurten (&gt; 15.000 personen per km²) afnemende voordelen kan hebben voor fysieke activiteit.  Dit is een belangrijk onderwerp voor toekomstig onderzoek.</t>
  </si>
  <si>
    <t>Vastgesteld stadsontwerp- en vervoersbeleid ter ondersteuning van gezondheid en inzetbaarheid</t>
  </si>
  <si>
    <t>Beleidskwaliteitsbeoordeling voor specifiek, meetbaar beleid dat is afgestemd op consensusmateriaal over gezonde steden</t>
  </si>
  <si>
    <t>Stedenbouwkundige vereisten</t>
  </si>
  <si>
    <t>% van 25 steden waaraan aan de behoefte wordt voldaan, per inkomensgroep</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</si>
  <si>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</si>
  <si>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</si>
  <si>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</si>
  <si>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</si>
  <si>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</si>
  <si>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</si>
  <si>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</si>
  <si>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</si>
  <si>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Beloopbare buurten bieden mogelijkheden voor een actieve, gezonde en duurzame levensstijl. Beloopbare buurten hebben voldoende maar niet overmatige dichtheid van woningen en bevolking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</si>
  <si>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</si>
  <si>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</si>
  <si>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</si>
  <si>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</si>
  <si>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</si>
  <si>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</si>
  <si>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</si>
  <si>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</si>
  <si>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</si>
  <si>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</si>
  <si>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</si>
  <si>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Dichtheid van kruispunten in straten</t>
  </si>
  <si>
    <t>Toegang tot het openbaar vervoer</t>
  </si>
  <si>
    <t>Toegang tot de openbare open ruimte</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</si>
  <si>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</si>
  <si>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Eisen voor de toegang van het openbaar vervoer tot werkgelegenheid/infrastructuur</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</si>
  <si>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</si>
  <si>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</si>
  <si>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</si>
  <si>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</si>
  <si>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</si>
  <si>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</si>
  <si>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Bronvermelding: Global Healthy &amp; Sustainable City-Indicators Collaboration. 2022. {city} Healthy and Sustainable City Indicators Report: Vergelijkingen met 25 steden internationaal. https://doi.org/INSERT-DOI-HERE</t>
  </si>
  <si>
    <t>Dit werk is gelicenseerd onder een Creative Commons Naamsvermelding-NonCommercial 4.0 International License.</t>
  </si>
  <si>
    <t>*Geef een samenvatting in het configuratieblad Talen voor deze stad*</t>
  </si>
  <si>
    <t>Počet
obyvatel %
s přístupem
wdo 500 m...</t>
  </si>
  <si>
    <t>Bevolking %
met toegang
binnen
500m tot...</t>
  </si>
  <si>
    <t>{city}健康和可持續的城市指標報告</t>
  </si>
  <si>
    <t>與研究中包括的國際城市的中位數（通常觀察到的值）的比較可用於為城市政策提供資訊。這些地圖顯示了{city}中環境特徵的分佈，可用於確定可以從提供健康和可持續環境的變化中受益最大的區域。</t>
  </si>
  <si>
    <t>（下圖）{city}估計在500米（m）內可以使用便利設施的人口百分比。</t>
  </si>
  <si>
    <t>{city} 中存在策略</t>
  </si>
  <si>
    <t>{city}的政策品質</t>
  </si>
  <si>
    <t>{city} 中的步行性政策</t>
  </si>
  <si>
    <t>{city}的公共交通政策</t>
  </si>
  <si>
    <t>{city}的公共開放空間政策</t>
  </si>
  <si>
    <t>引文：全球健康與可持續城市指標合作。{city} 健康與可持續城市指標報告：與國際25個城市的比較.https://doi.org/INSERT-DOI-HERE</t>
  </si>
  <si>
    <t>{city} Zpráva o ukazatelích zdravého a udržitelného města</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</si>
  <si>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</si>
  <si>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Politiktilstedeværelse i {city}</t>
  </si>
  <si>
    <t>Politikkvalitet i {city}</t>
  </si>
  <si>
    <t>Gangbarhedspolitik i {city}</t>
  </si>
  <si>
    <t>Politik for offentlig transport i {city}</t>
  </si>
  <si>
    <t>Politik for offentlig åbning af rummet i {city}</t>
  </si>
  <si>
    <t>{city} Rapport gezonde en duurzame stadsindicatoren</t>
  </si>
  <si>
    <t>Vergelijkingen met de mediaan (gebruikelijke waargenomen waarde) in de internationale steden die in de studie zijn opgenomen, kunnen worden gebruikt om het stadsbeleid te informeren. De kaarten tonen de verdeling van milieukenmerken over {city}, die kunnen worden gebruikt om gebieden te identificeren die het meest kunnen profiteren van veranderingen die gezonde en duurzame omgevingen opleveren.</t>
  </si>
  <si>
    <t>(hieronder) {city} schattingen voor percentage van de bevolking met toegang tot voorzieningen binnen 500 meter (m).</t>
  </si>
  <si>
    <t>Beleidsaanwezigheid in {city}</t>
  </si>
  <si>
    <t>Beleidskwaliteit in {city}</t>
  </si>
  <si>
    <t>Beloopbaarheidsbeleid in {city}</t>
  </si>
  <si>
    <t>Openbaar vervoersbeleid in {city}</t>
  </si>
  <si>
    <t>Openbaar open ruimte beleid in {city}</t>
  </si>
  <si>
    <t>{city} Bericht über gesunde und nachhaltige Stadtindikatoren</t>
  </si>
  <si>
    <t>Vergleiche mit dem Median (üblicher beobachteter Wert) in den in die Studie einbezogenen städten könnten zur Information der Stadtpolitik herangezogen werden. Die Karten zeigen die Verteilung der Umweltmerkmale über {city}, die verwendet werden könnten, um Gebiete zu identifizieren, die am meisten von Veränderungen profitieren könnten, die eine gesunde und nachhaltige Umwelt schaffen.</t>
  </si>
  <si>
    <t>Política de caminabilidad en {city}</t>
  </si>
  <si>
    <t>Política de transporte público en {city}</t>
  </si>
  <si>
    <t>Política de espacios públicos abiertos en {city}</t>
  </si>
  <si>
    <t>(abajo) Estimaciones por {city} para el porcentaje de población con acceso a servicios dentro de 500 metros (m).</t>
  </si>
  <si>
    <t>{city} Informe de Indicadores de Ciudades Saludables y Sostenibles</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</si>
  <si>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</si>
  <si>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la mediana (valor observado habitual) entre las ciudades internacionales incluidas en el estudio podrían utilizarse para informar las políticas de la ciudad. Los mapas muestran la distribución de las características ambientales en {city}, que podrían usarse para identificar las áreas que podrían beneficiarse más de los cambios que brindan entornos saludables y sostenibles.</t>
  </si>
  <si>
    <t>(abajo) {city} estima el porcentaje de población con acceso a servicios a menos de 500 metros (m).</t>
  </si>
  <si>
    <t>Presencia de políticas en {city}</t>
  </si>
  <si>
    <t>Calidad de la política en {city}</t>
  </si>
  <si>
    <t>Política de transitabilidad en {city}</t>
  </si>
  <si>
    <t>Política de espacio abierto público en {city}</t>
  </si>
  <si>
    <t>{city} Relatório de Indicadores urbanos saudáveis e sustentáveis</t>
  </si>
  <si>
    <t>Comparações com a mediana (valor observado habitual) entre as cidades internacionais incluídas no estudo poderiam ser utilizadas para informar as políticas municipais. Os mapas mostram a distribuição de características ambientais em toda a {city}, que poderia ser usada para identificar áreas que poderiam se beneficiar mais de mudanças que proporcionam ambientes saudáveis e sustentáveis.</t>
  </si>
  <si>
    <t>(abaixo) {city} estima percentual da população com acesso a comodidades dentro de 500 metros (m).</t>
  </si>
  <si>
    <t>Qualidade da política em {city}</t>
  </si>
  <si>
    <t>Política de transporte público em {city}</t>
  </si>
  <si>
    <t>Política de espaço público aberto em {city}</t>
  </si>
  <si>
    <t>Citação: Colaboração Global Saudável &amp; Sustentável de Indicadores da Cidade. 2022. {city} Relatório de Indicadores urbanos saudáveis e sustentáveis: Comparações com 25 cidades internacionalmente. https://doi.org/INSERT-DOI-HERE</t>
  </si>
  <si>
    <t>{city} ஆரோக்கியமான மற்றும் நிலையான நகர குறிகாட்டிகள் அறிக்கை</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</si>
  <si>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</si>
  <si>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ஆய்வில் சேர்க்கப்பட்டுள்ள சர்வதேச நகரங்கள் முழுவதும் சராசரி (வழக்கமான கவனிக்கப்பட்ட மதிப்பு) உடனான ஒப்பீடுகள் நகரகொள்கைகளை தெரிவிக்க பயன்படுத்தப்படலாம். வரைபடங்கள் {city} முழுவதும் சுற்றுச்சூழல் அம்சங்களின் விநியோகத்தைக் காட்டுகின்றன, இது ஆரோக்கியமான மற்றும் நிலையான சூழலை வழங்கும் மாற்றங்களிலிருந்து மிகவும் பயனடையக்கூடிய பகுதிகளை அடையாளம் காண பயன்படுத்தப்படலாம்.</t>
  </si>
  <si>
    <t>{city} இல் கொள்கை இருப்பு</t>
  </si>
  <si>
    <t>மேற்கோள்: உலகளாவிய ஆரோக்கியமான மற்றும் நிலையான நகரம்-குறிகாட்டிகள் ஒத்துழைப்பு. 2022. {city} ஆரோக்கியமான மற்றும் நிலையான நகர குறிகாட்டிகள் அறிக்கை: சர்வதேச அளவில் 25 நகரங்களுடன் ஒப்பீடுகள். https://doi.org/INSERT-DOI-HERE</t>
  </si>
  <si>
    <t>{city} கொள்கைதரம்</t>
  </si>
  <si>
    <t>{city} รายงานตัวชี้วัดเมืองที่ดีต่อสุขภาพและยั่งยืน</t>
  </si>
  <si>
    <t>การแสดงตนของนโยบายใน {city}</t>
  </si>
  <si>
    <t xml:space="preserve">Báo cáo ngắn gọn này phác thảo cách {city} thực hiện trên một lựa chọn các chỉ số không gian và chính sách của các thành phố lành mạnh và bền vững. Nghiên cứu hợp tác của chúng tôi đã kiểm tra sự phân bố không gian của các tính năng thiết kế và giao thông đô thị và sự hiện diện và chất lượng của các chính sách quy hoạch thành phố nhằm thúc đẩy sức khỏe và tính bền vững cho 25 thành phố trên 19 quốc gia. Thông tin chi tiết về nghiên cứu có sẵn tại https://doi.org/INSERT-DOI-HERE.  </t>
  </si>
  <si>
    <t>Chính sách giao thông công cộng ở {city}</t>
  </si>
  <si>
    <t>Chính sách không gian mở công cộng ở {city}</t>
  </si>
  <si>
    <t>(bên dưới) ước tính của {city} cho phần trăm dân số được tiếp cận các tiện nghi trong vòng 500 mét (m).</t>
  </si>
  <si>
    <t>So sánh với giá trị trung bình (giá trị quan sát thông thường) trên các thành phố quốc tế được đưa vào nghiên cứu có thể được sử dụng để cung cấp thông tin cho các chính sách của thành phố. Bản đồ cho thấy sự phân bố các đặc điểm môi trường trên toàn {city}, có thể được sử dụng để xác định các khu vực có thể được hưởng lợi nhiều nhất từ ​​những thay đổi mang lại môi trường lành mạnh và bền vững.</t>
  </si>
  <si>
    <t>Trích dẫn: Hợp tác các Chỉ số Thành phố Bền vững &amp; Khỏe mạnh Toàn cầu. 2022. {city} Báo cáo Chỉ số Thành phố Bền vững và Khỏe mạnh: So sánh với 25 thành phố trên thế giới. https://doi.org/INSERT-DOI-HERE</t>
  </si>
  <si>
    <t xml:space="preserve"> Resum</t>
  </si>
  <si>
    <t xml:space="preserve"> 概括</t>
  </si>
  <si>
    <t xml:space="preserve"> souhrn</t>
  </si>
  <si>
    <t xml:space="preserve">Overzicht </t>
  </si>
  <si>
    <t xml:space="preserve"> Zusammenfassung</t>
  </si>
  <si>
    <t>Resumen</t>
  </si>
  <si>
    <t xml:space="preserve"> Resumo</t>
  </si>
  <si>
    <t xml:space="preserve">சுருக்கம் </t>
  </si>
  <si>
    <t xml:space="preserve"> สรุป</t>
  </si>
  <si>
    <t xml:space="preserve"> Tóm lược</t>
  </si>
  <si>
    <t>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</si>
  <si>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</si>
  <si>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</si>
  <si>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</si>
  <si>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</si>
  <si>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</si>
  <si>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</si>
  <si>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</si>
  <si>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</si>
  <si>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</si>
  <si>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</si>
  <si>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</si>
  <si>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</si>
  <si>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</si>
  <si>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</si>
  <si>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</si>
  <si>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</si>
  <si>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</si>
  <si>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</si>
  <si>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</si>
  <si>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</si>
  <si>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</si>
  <si>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</si>
  <si>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</si>
  <si>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</si>
  <si>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</si>
  <si>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</si>
  <si>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</si>
  <si>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</si>
  <si>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</si>
  <si>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</si>
  <si>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</si>
  <si>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</si>
  <si>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</si>
  <si>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</si>
  <si>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</si>
  <si>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</si>
  <si>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</si>
  <si>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</si>
  <si>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</si>
  <si>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</si>
  <si>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</si>
  <si>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</si>
  <si>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</si>
  <si>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</si>
  <si>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</si>
  <si>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</si>
  <si>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</si>
  <si>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</si>
  <si>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</si>
  <si>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</si>
  <si>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</si>
  <si>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</si>
  <si>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</si>
  <si>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</si>
  <si>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</si>
  <si>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</si>
  <si>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Population density in {city}</t>
  </si>
  <si>
    <t>Walkability in {city}</t>
  </si>
  <si>
    <t>Public transport access in {city}</t>
  </si>
  <si>
    <t>Public open space access in {city}</t>
  </si>
  <si>
    <t>Street connectivity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</si>
  <si>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</si>
  <si>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</si>
  <si>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</si>
  <si>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</si>
  <si>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Las colonias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</si>
  <si>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</si>
  <si>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</si>
  <si>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</si>
  <si>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</si>
  <si>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</si>
  <si>
    <t>Healthy and Sustainable City Indicators Report: {city}, {country}</t>
  </si>
  <si>
    <t>Neighbourhood walkability in relative to 25 cities</t>
  </si>
  <si>
    <t>China</t>
  </si>
  <si>
    <t>Citation: Global Healthy &amp; Sustainable City-Indicators Collaboration. 2022. {city}, {country}—Healthy and Sustainable City Indicators  Report: Comparisons with 25 cities internationally. https://doi.org/INSERT-DOI-HERE</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</si>
  <si>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</si>
  <si>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</si>
  <si>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</si>
  <si>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Walkable neighbourhoods provide opportunities for active,  healthy, and sustainable lifestyles through having sufficient but not excessive population density to support adequate provision of local amenities, including public transport services. Walkable neighbourhoods also have mixed land uses and well-connected streets, to ensure proximate and convenient access to destinations. High-quality pedestrian infrastructure and reducing traffic through managing demand for car use can also encourage walking for transport.</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</si>
  <si>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</si>
  <si>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</si>
  <si>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</si>
  <si>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</si>
  <si>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</si>
  <si>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</si>
  <si>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</si>
  <si>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</si>
  <si>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</si>
  <si>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</si>
  <si>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</si>
  <si>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</si>
  <si>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</si>
  <si>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</si>
  <si>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</si>
  <si>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 xml:space="preserve">While the availability and quality of urban and transport policies and neighbourhood infrastructure supporting health and sustainability in Maiduguri was found to be well below average compared with other cities,  data availability for Maiduguri was limited and this may partially explain our findings. Although Maiduguri has an air pollution policy related to land use, it appears to lack city planning requirements that include other specific health-focussed actions, and specific and measureable standards to create walkable neighbourhoods and equitable access to public transport and public open space.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that on informal routes. Notably, many Maiduguri residents may live in neighbourhoods that exceed levels of density and street connectivity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
</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</si>
  <si>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 food market, convenience store, any public open space, public transport and large? public open space, is well below average compared with other cities studied.</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</si>
  <si>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</si>
  <si>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</si>
  <si>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conveience stoes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</si>
  <si>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</si>
  <si>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</si>
  <si>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</si>
  <si>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living in neighbourhoods that meet density thresholds  to achieve WHO targets to increase physical activity, less than one half appear to live in neighbourhoods meeting street connectivity thresholds. Some Chennai residents may live in neighbourhoods that exceed levels of density and street connectivity that encourage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</si>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</sst>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1"/>
  <sheetViews>
    <sheetView zoomScaleNormal="100" workbookViewId="0">
      <pane ySplit="1" topLeftCell="A158" activePane="bottomLeft" state="frozen"/>
      <selection pane="bottomLeft" activeCell="B178" sqref="B178"/>
    </sheetView>
  </sheetViews>
  <sheetFormatPr defaultRowHeight="15"/>
  <cols>
    <col min="1" max="1" width="48.140625" customWidth="1"/>
    <col min="16" max="16" width="31" customWidth="1"/>
  </cols>
  <sheetData>
    <row r="1" spans="1:22"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311</v>
      </c>
      <c r="T1" s="4" t="s">
        <v>86</v>
      </c>
    </row>
    <row r="2" spans="1:22">
      <c r="A2" t="s">
        <v>18</v>
      </c>
      <c r="B2">
        <v>1</v>
      </c>
      <c r="C2" t="s">
        <v>19</v>
      </c>
      <c r="D2">
        <v>80</v>
      </c>
      <c r="E2">
        <v>110</v>
      </c>
      <c r="F2">
        <v>203</v>
      </c>
      <c r="G2">
        <v>118</v>
      </c>
      <c r="H2" t="s">
        <v>267</v>
      </c>
      <c r="I2">
        <v>20</v>
      </c>
      <c r="J2">
        <v>1</v>
      </c>
      <c r="K2">
        <v>0</v>
      </c>
      <c r="L2">
        <v>0</v>
      </c>
      <c r="N2" t="s">
        <v>21</v>
      </c>
      <c r="O2" t="s">
        <v>22</v>
      </c>
      <c r="P2" t="str">
        <f>_xlfn.IFNA(INDEX(languages!C:C,MATCH(scorecard_template_elements!A2,languages!B:B,0)),"")</f>
        <v/>
      </c>
      <c r="Q2">
        <v>5</v>
      </c>
      <c r="R2" t="b">
        <v>1</v>
      </c>
      <c r="S2" t="s">
        <v>313</v>
      </c>
      <c r="T2">
        <v>0</v>
      </c>
    </row>
    <row r="3" spans="1:22">
      <c r="A3" t="s">
        <v>628</v>
      </c>
      <c r="B3">
        <v>1</v>
      </c>
      <c r="C3" t="s">
        <v>19</v>
      </c>
      <c r="D3">
        <v>65</v>
      </c>
      <c r="E3">
        <v>121</v>
      </c>
      <c r="F3">
        <v>203</v>
      </c>
      <c r="G3">
        <f>E3+6</f>
        <v>127</v>
      </c>
      <c r="H3" t="s">
        <v>267</v>
      </c>
      <c r="I3">
        <v>12</v>
      </c>
      <c r="J3">
        <v>1</v>
      </c>
      <c r="K3">
        <v>0</v>
      </c>
      <c r="L3">
        <v>0</v>
      </c>
      <c r="N3" t="s">
        <v>21</v>
      </c>
      <c r="O3" t="s">
        <v>22</v>
      </c>
      <c r="Q3">
        <v>0</v>
      </c>
      <c r="R3" t="b">
        <v>1</v>
      </c>
      <c r="S3" t="s">
        <v>313</v>
      </c>
      <c r="T3">
        <v>0</v>
      </c>
    </row>
    <row r="4" spans="1:22">
      <c r="A4" t="s">
        <v>629</v>
      </c>
      <c r="B4">
        <v>1</v>
      </c>
      <c r="C4" t="s">
        <v>19</v>
      </c>
      <c r="D4">
        <v>65</v>
      </c>
      <c r="E4">
        <v>130</v>
      </c>
      <c r="F4">
        <v>203</v>
      </c>
      <c r="G4">
        <v>127</v>
      </c>
      <c r="H4" t="s">
        <v>267</v>
      </c>
      <c r="I4">
        <v>12</v>
      </c>
      <c r="J4">
        <v>1</v>
      </c>
      <c r="K4">
        <v>0</v>
      </c>
      <c r="L4">
        <v>0</v>
      </c>
      <c r="N4" t="s">
        <v>21</v>
      </c>
      <c r="O4" t="s">
        <v>22</v>
      </c>
      <c r="Q4">
        <v>0</v>
      </c>
      <c r="R4" t="b">
        <v>1</v>
      </c>
      <c r="S4" t="s">
        <v>313</v>
      </c>
      <c r="T4">
        <v>0</v>
      </c>
    </row>
    <row r="5" spans="1:22">
      <c r="A5" t="s">
        <v>23</v>
      </c>
      <c r="B5">
        <v>1</v>
      </c>
      <c r="C5" t="s">
        <v>19</v>
      </c>
      <c r="D5">
        <v>65</v>
      </c>
      <c r="E5">
        <v>140</v>
      </c>
      <c r="F5">
        <v>203</v>
      </c>
      <c r="G5">
        <f>E5+6</f>
        <v>146</v>
      </c>
      <c r="H5" t="s">
        <v>267</v>
      </c>
      <c r="I5">
        <v>12</v>
      </c>
      <c r="J5">
        <v>0</v>
      </c>
      <c r="K5">
        <v>0</v>
      </c>
      <c r="L5">
        <v>0</v>
      </c>
      <c r="N5" t="s">
        <v>21</v>
      </c>
      <c r="O5" t="s">
        <v>22</v>
      </c>
      <c r="Q5">
        <v>0</v>
      </c>
      <c r="R5" t="b">
        <v>1</v>
      </c>
      <c r="S5" t="s">
        <v>313</v>
      </c>
      <c r="T5">
        <v>0</v>
      </c>
    </row>
    <row r="6" spans="1:22">
      <c r="A6" t="s">
        <v>240</v>
      </c>
      <c r="B6">
        <v>-666</v>
      </c>
      <c r="C6" t="s">
        <v>19</v>
      </c>
      <c r="D6">
        <v>60</v>
      </c>
      <c r="E6">
        <f>G5+1</f>
        <v>147</v>
      </c>
      <c r="F6">
        <v>203</v>
      </c>
      <c r="G6">
        <f>E6+6</f>
        <v>153</v>
      </c>
      <c r="H6" t="s">
        <v>267</v>
      </c>
      <c r="I6">
        <v>12</v>
      </c>
      <c r="J6">
        <v>1</v>
      </c>
      <c r="K6">
        <v>0</v>
      </c>
      <c r="L6">
        <v>0</v>
      </c>
      <c r="N6" t="s">
        <v>21</v>
      </c>
      <c r="O6" t="s">
        <v>22</v>
      </c>
      <c r="Q6">
        <v>0</v>
      </c>
      <c r="R6" t="b">
        <v>0</v>
      </c>
      <c r="S6" t="s">
        <v>313</v>
      </c>
      <c r="T6">
        <v>0</v>
      </c>
    </row>
    <row r="7" spans="1:22">
      <c r="A7" t="s">
        <v>24</v>
      </c>
      <c r="B7">
        <v>1</v>
      </c>
      <c r="C7" t="s">
        <v>25</v>
      </c>
      <c r="D7">
        <v>0</v>
      </c>
      <c r="E7">
        <v>161</v>
      </c>
      <c r="F7">
        <v>210</v>
      </c>
      <c r="G7">
        <v>261</v>
      </c>
      <c r="I7">
        <v>0</v>
      </c>
      <c r="J7">
        <v>0</v>
      </c>
      <c r="K7">
        <v>0</v>
      </c>
      <c r="L7">
        <v>0</v>
      </c>
      <c r="N7" t="s">
        <v>21</v>
      </c>
      <c r="O7" t="s">
        <v>26</v>
      </c>
      <c r="Q7">
        <v>2</v>
      </c>
      <c r="R7" t="b">
        <v>0</v>
      </c>
      <c r="S7" t="s">
        <v>313</v>
      </c>
      <c r="T7">
        <v>0</v>
      </c>
    </row>
    <row r="8" spans="1:22">
      <c r="A8" t="s">
        <v>107</v>
      </c>
      <c r="B8">
        <v>1</v>
      </c>
      <c r="C8" t="s">
        <v>19</v>
      </c>
      <c r="D8">
        <v>80</v>
      </c>
      <c r="E8">
        <v>211</v>
      </c>
      <c r="F8">
        <v>210</v>
      </c>
      <c r="G8">
        <f>E8+5</f>
        <v>216</v>
      </c>
      <c r="H8" t="s">
        <v>267</v>
      </c>
      <c r="I8">
        <v>12</v>
      </c>
      <c r="J8">
        <v>0</v>
      </c>
      <c r="K8">
        <v>1</v>
      </c>
      <c r="L8">
        <v>0</v>
      </c>
      <c r="N8" t="s">
        <v>21</v>
      </c>
      <c r="O8" t="s">
        <v>26</v>
      </c>
      <c r="Q8">
        <v>0</v>
      </c>
      <c r="R8" t="b">
        <v>1</v>
      </c>
      <c r="S8" t="s">
        <v>313</v>
      </c>
      <c r="T8">
        <v>0</v>
      </c>
    </row>
    <row r="9" spans="1:22">
      <c r="A9" t="s">
        <v>40</v>
      </c>
      <c r="B9">
        <v>1</v>
      </c>
      <c r="C9" t="s">
        <v>25</v>
      </c>
      <c r="D9">
        <v>0</v>
      </c>
      <c r="E9">
        <v>0</v>
      </c>
      <c r="F9">
        <v>211</v>
      </c>
      <c r="G9">
        <v>298</v>
      </c>
      <c r="I9">
        <v>0</v>
      </c>
      <c r="J9">
        <v>0</v>
      </c>
      <c r="K9">
        <v>0</v>
      </c>
      <c r="L9">
        <v>0</v>
      </c>
      <c r="N9" t="s">
        <v>21</v>
      </c>
      <c r="O9" t="s">
        <v>26</v>
      </c>
      <c r="Q9">
        <v>3</v>
      </c>
      <c r="R9" t="b">
        <v>0</v>
      </c>
      <c r="S9" t="s">
        <v>313</v>
      </c>
      <c r="T9">
        <v>0</v>
      </c>
    </row>
    <row r="10" spans="1:22">
      <c r="A10" t="s">
        <v>226</v>
      </c>
      <c r="B10">
        <v>1</v>
      </c>
      <c r="C10" t="s">
        <v>19</v>
      </c>
      <c r="D10">
        <v>161</v>
      </c>
      <c r="E10">
        <v>277</v>
      </c>
      <c r="F10">
        <v>200</v>
      </c>
      <c r="G10">
        <f>E10+4</f>
        <v>281</v>
      </c>
      <c r="H10" t="s">
        <v>267</v>
      </c>
      <c r="I10">
        <v>0</v>
      </c>
      <c r="J10">
        <v>0</v>
      </c>
      <c r="K10">
        <v>1</v>
      </c>
      <c r="L10">
        <v>0</v>
      </c>
      <c r="N10" t="s">
        <v>21</v>
      </c>
      <c r="O10" t="s">
        <v>39</v>
      </c>
      <c r="Q10">
        <v>3</v>
      </c>
      <c r="R10" t="b">
        <v>1</v>
      </c>
      <c r="S10" t="s">
        <v>313</v>
      </c>
      <c r="T10">
        <v>0</v>
      </c>
    </row>
    <row r="11" spans="1:22">
      <c r="A11" t="s">
        <v>226</v>
      </c>
      <c r="B11">
        <v>1</v>
      </c>
      <c r="C11" t="s">
        <v>38</v>
      </c>
      <c r="D11">
        <v>160</v>
      </c>
      <c r="E11">
        <v>268</v>
      </c>
      <c r="F11">
        <v>201</v>
      </c>
      <c r="G11">
        <v>289</v>
      </c>
      <c r="I11">
        <v>0</v>
      </c>
      <c r="J11">
        <v>0</v>
      </c>
      <c r="K11">
        <v>0</v>
      </c>
      <c r="L11">
        <v>0</v>
      </c>
      <c r="N11" t="s">
        <v>21</v>
      </c>
      <c r="O11" t="s">
        <v>39</v>
      </c>
      <c r="Q11">
        <v>0</v>
      </c>
      <c r="R11" t="b">
        <v>1</v>
      </c>
      <c r="S11" t="s">
        <v>313</v>
      </c>
      <c r="T11">
        <v>0</v>
      </c>
    </row>
    <row r="12" spans="1:22">
      <c r="A12" t="s">
        <v>42</v>
      </c>
      <c r="B12">
        <v>2</v>
      </c>
      <c r="C12" t="s">
        <v>19</v>
      </c>
      <c r="D12">
        <v>7</v>
      </c>
      <c r="E12">
        <v>13</v>
      </c>
      <c r="F12">
        <v>210</v>
      </c>
      <c r="G12">
        <v>16</v>
      </c>
      <c r="H12" t="s">
        <v>267</v>
      </c>
      <c r="I12">
        <v>14</v>
      </c>
      <c r="J12">
        <v>1</v>
      </c>
      <c r="K12">
        <v>0</v>
      </c>
      <c r="L12">
        <v>0</v>
      </c>
      <c r="N12" t="s">
        <v>21</v>
      </c>
      <c r="O12" t="s">
        <v>26</v>
      </c>
      <c r="Q12">
        <v>3</v>
      </c>
      <c r="R12" t="b">
        <v>0</v>
      </c>
      <c r="S12" t="s">
        <v>313</v>
      </c>
      <c r="T12">
        <v>0</v>
      </c>
    </row>
    <row r="13" spans="1:22">
      <c r="A13" t="s">
        <v>239</v>
      </c>
      <c r="B13">
        <v>2</v>
      </c>
      <c r="C13" t="s">
        <v>19</v>
      </c>
      <c r="D13">
        <f>D12</f>
        <v>7</v>
      </c>
      <c r="E13">
        <f>G12+5</f>
        <v>21</v>
      </c>
      <c r="F13">
        <f>D19-3</f>
        <v>131</v>
      </c>
      <c r="G13">
        <f>E13+4</f>
        <v>25</v>
      </c>
      <c r="H13" t="s">
        <v>267</v>
      </c>
      <c r="I13">
        <v>9</v>
      </c>
      <c r="J13">
        <v>0</v>
      </c>
      <c r="K13">
        <v>0</v>
      </c>
      <c r="L13">
        <v>0</v>
      </c>
      <c r="N13" t="s">
        <v>21</v>
      </c>
      <c r="O13" t="s">
        <v>266</v>
      </c>
      <c r="Q13">
        <v>3</v>
      </c>
      <c r="R13" t="b">
        <v>1</v>
      </c>
      <c r="S13" t="s">
        <v>313</v>
      </c>
      <c r="T13">
        <v>0</v>
      </c>
      <c r="V13">
        <v>5</v>
      </c>
    </row>
    <row r="14" spans="1:22">
      <c r="A14" t="s">
        <v>372</v>
      </c>
      <c r="B14">
        <v>2</v>
      </c>
      <c r="C14" t="s">
        <v>19</v>
      </c>
      <c r="D14">
        <f>D13</f>
        <v>7</v>
      </c>
      <c r="E14">
        <f>E22</f>
        <v>47</v>
      </c>
      <c r="F14">
        <f>F13</f>
        <v>131</v>
      </c>
      <c r="G14">
        <f>E14+4</f>
        <v>51</v>
      </c>
      <c r="H14" t="s">
        <v>267</v>
      </c>
      <c r="I14">
        <v>9</v>
      </c>
      <c r="J14">
        <v>0</v>
      </c>
      <c r="K14">
        <v>0</v>
      </c>
      <c r="L14">
        <v>0</v>
      </c>
      <c r="N14" t="s">
        <v>21</v>
      </c>
      <c r="O14" t="s">
        <v>266</v>
      </c>
      <c r="Q14">
        <v>3</v>
      </c>
      <c r="R14" t="b">
        <v>1</v>
      </c>
      <c r="S14" t="s">
        <v>313</v>
      </c>
      <c r="T14">
        <v>0</v>
      </c>
    </row>
    <row r="15" spans="1:22">
      <c r="A15" t="s">
        <v>373</v>
      </c>
      <c r="B15">
        <v>4</v>
      </c>
      <c r="C15" t="s">
        <v>38</v>
      </c>
      <c r="D15">
        <v>0</v>
      </c>
      <c r="E15">
        <v>248</v>
      </c>
      <c r="F15">
        <v>138</v>
      </c>
      <c r="G15">
        <v>298</v>
      </c>
      <c r="I15">
        <v>0</v>
      </c>
      <c r="J15">
        <v>1</v>
      </c>
      <c r="K15">
        <v>0</v>
      </c>
      <c r="L15">
        <v>0</v>
      </c>
      <c r="M15" t="s">
        <v>104</v>
      </c>
      <c r="N15" t="s">
        <v>104</v>
      </c>
      <c r="O15" t="s">
        <v>26</v>
      </c>
      <c r="Q15">
        <v>2</v>
      </c>
      <c r="R15" t="b">
        <v>0</v>
      </c>
      <c r="S15" t="s">
        <v>313</v>
      </c>
      <c r="T15">
        <v>0</v>
      </c>
    </row>
    <row r="16" spans="1:22">
      <c r="A16" t="s">
        <v>44</v>
      </c>
      <c r="B16">
        <v>2</v>
      </c>
      <c r="C16" t="s">
        <v>19</v>
      </c>
      <c r="D16">
        <f>D14</f>
        <v>7</v>
      </c>
      <c r="E16">
        <f>E25-6</f>
        <v>69</v>
      </c>
      <c r="F16">
        <f>D16+92</f>
        <v>99</v>
      </c>
      <c r="G16">
        <f>E16+3</f>
        <v>72</v>
      </c>
      <c r="H16" t="s">
        <v>267</v>
      </c>
      <c r="I16">
        <v>8</v>
      </c>
      <c r="J16">
        <v>0</v>
      </c>
      <c r="K16">
        <v>1</v>
      </c>
      <c r="L16">
        <v>0</v>
      </c>
      <c r="N16" t="s">
        <v>21</v>
      </c>
      <c r="O16" t="s">
        <v>26</v>
      </c>
      <c r="Q16">
        <v>3</v>
      </c>
      <c r="R16" t="b">
        <v>1</v>
      </c>
      <c r="S16" t="s">
        <v>313</v>
      </c>
      <c r="T16">
        <v>0</v>
      </c>
    </row>
    <row r="17" spans="1:20">
      <c r="A17" t="s">
        <v>43</v>
      </c>
      <c r="B17">
        <v>2</v>
      </c>
      <c r="C17" t="s">
        <v>25</v>
      </c>
      <c r="D17">
        <f>D14-2</f>
        <v>5</v>
      </c>
      <c r="E17">
        <f>E16+3</f>
        <v>72</v>
      </c>
      <c r="F17">
        <f>D17+90</f>
        <v>95</v>
      </c>
      <c r="G17">
        <f>E17+90</f>
        <v>162</v>
      </c>
      <c r="I17">
        <v>0</v>
      </c>
      <c r="J17">
        <v>0</v>
      </c>
      <c r="K17">
        <v>0</v>
      </c>
      <c r="L17">
        <v>0</v>
      </c>
      <c r="N17" t="s">
        <v>21</v>
      </c>
      <c r="O17" t="s">
        <v>26</v>
      </c>
      <c r="Q17">
        <v>2</v>
      </c>
      <c r="R17" t="b">
        <v>0</v>
      </c>
      <c r="S17" t="s">
        <v>313</v>
      </c>
      <c r="T17">
        <v>0</v>
      </c>
    </row>
    <row r="18" spans="1:20">
      <c r="A18" t="s">
        <v>50</v>
      </c>
      <c r="B18">
        <v>-999</v>
      </c>
      <c r="C18" t="s">
        <v>19</v>
      </c>
      <c r="D18">
        <v>106</v>
      </c>
      <c r="E18">
        <v>13</v>
      </c>
      <c r="F18">
        <v>210</v>
      </c>
      <c r="G18">
        <v>16</v>
      </c>
      <c r="H18" t="s">
        <v>267</v>
      </c>
      <c r="I18">
        <v>14</v>
      </c>
      <c r="J18">
        <v>1</v>
      </c>
      <c r="K18">
        <v>0</v>
      </c>
      <c r="L18">
        <v>0</v>
      </c>
      <c r="N18" t="s">
        <v>21</v>
      </c>
      <c r="O18" t="s">
        <v>26</v>
      </c>
      <c r="Q18">
        <v>3</v>
      </c>
      <c r="R18" t="b">
        <v>0</v>
      </c>
      <c r="S18" t="s">
        <v>313</v>
      </c>
      <c r="T18">
        <v>0</v>
      </c>
    </row>
    <row r="19" spans="1:20">
      <c r="A19" t="s">
        <v>51</v>
      </c>
      <c r="B19">
        <v>2</v>
      </c>
      <c r="C19" t="s">
        <v>19</v>
      </c>
      <c r="D19">
        <v>134</v>
      </c>
      <c r="E19">
        <v>21</v>
      </c>
      <c r="F19">
        <v>199</v>
      </c>
      <c r="G19">
        <v>24</v>
      </c>
      <c r="H19" t="s">
        <v>267</v>
      </c>
      <c r="I19">
        <v>8</v>
      </c>
      <c r="J19">
        <v>1</v>
      </c>
      <c r="K19">
        <v>0</v>
      </c>
      <c r="L19">
        <v>0</v>
      </c>
      <c r="N19" t="s">
        <v>21</v>
      </c>
      <c r="O19" t="s">
        <v>26</v>
      </c>
      <c r="Q19">
        <v>3</v>
      </c>
      <c r="R19" t="b">
        <v>0</v>
      </c>
      <c r="S19" t="s">
        <v>313</v>
      </c>
      <c r="T19">
        <v>0</v>
      </c>
    </row>
    <row r="20" spans="1:20">
      <c r="A20" t="s">
        <v>269</v>
      </c>
      <c r="B20">
        <v>2</v>
      </c>
      <c r="C20" t="s">
        <v>19</v>
      </c>
      <c r="D20">
        <f>D21</f>
        <v>134</v>
      </c>
      <c r="E20">
        <f>G19+1</f>
        <v>25</v>
      </c>
      <c r="F20">
        <v>204</v>
      </c>
      <c r="G20">
        <f>E20+3</f>
        <v>28</v>
      </c>
      <c r="H20" t="s">
        <v>267</v>
      </c>
      <c r="I20">
        <v>8</v>
      </c>
      <c r="J20">
        <v>0</v>
      </c>
      <c r="K20">
        <v>1</v>
      </c>
      <c r="L20">
        <v>0</v>
      </c>
      <c r="N20" t="s">
        <v>21</v>
      </c>
      <c r="O20" t="s">
        <v>266</v>
      </c>
      <c r="Q20">
        <v>2</v>
      </c>
      <c r="R20" t="b">
        <v>1</v>
      </c>
      <c r="S20" t="s">
        <v>313</v>
      </c>
      <c r="T20">
        <v>0</v>
      </c>
    </row>
    <row r="21" spans="1:20">
      <c r="A21" t="s">
        <v>105</v>
      </c>
      <c r="B21">
        <v>2</v>
      </c>
      <c r="C21" t="s">
        <v>25</v>
      </c>
      <c r="D21">
        <f>D19</f>
        <v>134</v>
      </c>
      <c r="E21">
        <f>G20+3</f>
        <v>31</v>
      </c>
      <c r="F21">
        <f>D21+70</f>
        <v>204</v>
      </c>
      <c r="G21">
        <f>E21+15</f>
        <v>46</v>
      </c>
      <c r="I21">
        <v>0</v>
      </c>
      <c r="J21">
        <v>0</v>
      </c>
      <c r="K21">
        <v>0</v>
      </c>
      <c r="L21">
        <v>0</v>
      </c>
      <c r="N21" t="s">
        <v>21</v>
      </c>
      <c r="O21" t="s">
        <v>26</v>
      </c>
      <c r="Q21">
        <v>0</v>
      </c>
      <c r="R21" t="b">
        <v>0</v>
      </c>
      <c r="S21" t="s">
        <v>313</v>
      </c>
      <c r="T21">
        <v>0</v>
      </c>
    </row>
    <row r="22" spans="1:20">
      <c r="A22" t="s">
        <v>52</v>
      </c>
      <c r="B22">
        <v>2</v>
      </c>
      <c r="C22" t="s">
        <v>19</v>
      </c>
      <c r="D22">
        <f>D21</f>
        <v>134</v>
      </c>
      <c r="E22">
        <f>G21+1</f>
        <v>47</v>
      </c>
      <c r="F22">
        <v>199</v>
      </c>
      <c r="G22">
        <f>E22+3</f>
        <v>50</v>
      </c>
      <c r="H22" t="s">
        <v>267</v>
      </c>
      <c r="I22">
        <v>8</v>
      </c>
      <c r="J22">
        <v>1</v>
      </c>
      <c r="K22">
        <v>0</v>
      </c>
      <c r="L22">
        <v>0</v>
      </c>
      <c r="N22" t="s">
        <v>21</v>
      </c>
      <c r="O22" t="s">
        <v>26</v>
      </c>
      <c r="Q22">
        <v>3</v>
      </c>
      <c r="R22" t="b">
        <v>0</v>
      </c>
      <c r="S22" t="s">
        <v>313</v>
      </c>
      <c r="T22">
        <v>0</v>
      </c>
    </row>
    <row r="23" spans="1:20">
      <c r="A23" t="s">
        <v>270</v>
      </c>
      <c r="B23">
        <v>2</v>
      </c>
      <c r="C23" t="s">
        <v>19</v>
      </c>
      <c r="D23">
        <f>D24</f>
        <v>134</v>
      </c>
      <c r="E23">
        <f>G22+1</f>
        <v>51</v>
      </c>
      <c r="F23">
        <v>204</v>
      </c>
      <c r="G23">
        <f>E23+3</f>
        <v>54</v>
      </c>
      <c r="H23" t="s">
        <v>267</v>
      </c>
      <c r="I23">
        <v>8</v>
      </c>
      <c r="J23">
        <v>0</v>
      </c>
      <c r="K23">
        <v>1</v>
      </c>
      <c r="L23">
        <v>0</v>
      </c>
      <c r="N23" t="s">
        <v>21</v>
      </c>
      <c r="O23" t="s">
        <v>266</v>
      </c>
      <c r="Q23">
        <v>2</v>
      </c>
      <c r="R23" t="b">
        <v>1</v>
      </c>
      <c r="S23" t="s">
        <v>313</v>
      </c>
      <c r="T23">
        <v>0</v>
      </c>
    </row>
    <row r="24" spans="1:20">
      <c r="A24" t="s">
        <v>106</v>
      </c>
      <c r="B24">
        <v>2</v>
      </c>
      <c r="C24" t="s">
        <v>25</v>
      </c>
      <c r="D24">
        <f>D22</f>
        <v>134</v>
      </c>
      <c r="E24">
        <f>G23+3</f>
        <v>57</v>
      </c>
      <c r="F24">
        <f>D24+70</f>
        <v>204</v>
      </c>
      <c r="G24">
        <f>E24+15</f>
        <v>72</v>
      </c>
      <c r="I24">
        <v>0</v>
      </c>
      <c r="J24">
        <v>0</v>
      </c>
      <c r="K24">
        <v>0</v>
      </c>
      <c r="L24">
        <v>0</v>
      </c>
      <c r="N24" t="s">
        <v>21</v>
      </c>
      <c r="O24" t="s">
        <v>26</v>
      </c>
      <c r="Q24">
        <v>0</v>
      </c>
      <c r="R24" t="b">
        <v>0</v>
      </c>
      <c r="S24" t="s">
        <v>313</v>
      </c>
      <c r="T24">
        <v>0</v>
      </c>
    </row>
    <row r="25" spans="1:20">
      <c r="A25" t="s">
        <v>53</v>
      </c>
      <c r="B25">
        <v>2</v>
      </c>
      <c r="C25" t="s">
        <v>38</v>
      </c>
      <c r="D25">
        <v>99</v>
      </c>
      <c r="E25">
        <f>G24+3</f>
        <v>75</v>
      </c>
      <c r="F25">
        <f>D25+105</f>
        <v>204</v>
      </c>
      <c r="G25">
        <f>G63+3</f>
        <v>160</v>
      </c>
      <c r="I25">
        <v>0</v>
      </c>
      <c r="J25">
        <v>1</v>
      </c>
      <c r="K25">
        <v>0</v>
      </c>
      <c r="L25">
        <v>0</v>
      </c>
      <c r="M25" t="s">
        <v>104</v>
      </c>
      <c r="N25" t="s">
        <v>104</v>
      </c>
      <c r="O25" t="s">
        <v>26</v>
      </c>
      <c r="Q25">
        <v>2</v>
      </c>
      <c r="R25" t="b">
        <v>0</v>
      </c>
      <c r="S25" t="s">
        <v>313</v>
      </c>
      <c r="T25">
        <v>0</v>
      </c>
    </row>
    <row r="26" spans="1:20">
      <c r="A26" t="s">
        <v>54</v>
      </c>
      <c r="B26">
        <v>2</v>
      </c>
      <c r="C26" t="s">
        <v>19</v>
      </c>
      <c r="D26">
        <f>D25+1</f>
        <v>100</v>
      </c>
      <c r="E26">
        <f>E25+2</f>
        <v>77</v>
      </c>
      <c r="F26">
        <v>174</v>
      </c>
      <c r="G26">
        <f>E26+3</f>
        <v>80</v>
      </c>
      <c r="H26" t="s">
        <v>267</v>
      </c>
      <c r="I26">
        <v>8</v>
      </c>
      <c r="J26">
        <v>1</v>
      </c>
      <c r="K26">
        <v>0</v>
      </c>
      <c r="L26">
        <v>0</v>
      </c>
      <c r="N26" t="s">
        <v>104</v>
      </c>
      <c r="O26" t="s">
        <v>26</v>
      </c>
      <c r="Q26">
        <v>3</v>
      </c>
      <c r="R26" t="b">
        <v>0</v>
      </c>
      <c r="S26" t="s">
        <v>313</v>
      </c>
      <c r="T26">
        <v>0</v>
      </c>
    </row>
    <row r="27" spans="1:20">
      <c r="A27" t="s">
        <v>241</v>
      </c>
      <c r="B27">
        <v>2</v>
      </c>
      <c r="C27" t="s">
        <v>19</v>
      </c>
      <c r="D27">
        <f>D26</f>
        <v>100</v>
      </c>
      <c r="E27">
        <f>E28+10</f>
        <v>88</v>
      </c>
      <c r="F27">
        <f>D27+76</f>
        <v>176</v>
      </c>
      <c r="G27">
        <f>E27+3</f>
        <v>91</v>
      </c>
      <c r="H27" t="s">
        <v>267</v>
      </c>
      <c r="I27">
        <v>8</v>
      </c>
      <c r="J27">
        <v>0</v>
      </c>
      <c r="K27">
        <v>0</v>
      </c>
      <c r="L27">
        <v>0</v>
      </c>
      <c r="N27" t="s">
        <v>104</v>
      </c>
      <c r="O27" t="s">
        <v>22</v>
      </c>
      <c r="Q27">
        <v>2</v>
      </c>
      <c r="R27" t="b">
        <v>0</v>
      </c>
      <c r="S27" t="s">
        <v>313</v>
      </c>
      <c r="T27">
        <v>0</v>
      </c>
    </row>
    <row r="28" spans="1:20">
      <c r="A28" t="s">
        <v>55</v>
      </c>
      <c r="B28">
        <v>2</v>
      </c>
      <c r="C28" t="s">
        <v>19</v>
      </c>
      <c r="D28">
        <f>F27+2</f>
        <v>178</v>
      </c>
      <c r="E28">
        <f>E25+3</f>
        <v>78</v>
      </c>
      <c r="F28">
        <f>F25</f>
        <v>204</v>
      </c>
      <c r="G28">
        <f>E28+3</f>
        <v>81</v>
      </c>
      <c r="H28" t="s">
        <v>267</v>
      </c>
      <c r="I28">
        <v>8</v>
      </c>
      <c r="J28">
        <v>0</v>
      </c>
      <c r="K28">
        <v>0</v>
      </c>
      <c r="L28">
        <v>0</v>
      </c>
      <c r="N28" t="s">
        <v>104</v>
      </c>
      <c r="O28" t="s">
        <v>39</v>
      </c>
      <c r="Q28">
        <v>2</v>
      </c>
      <c r="R28" t="b">
        <v>1</v>
      </c>
      <c r="S28" t="s">
        <v>313</v>
      </c>
      <c r="T28">
        <v>0</v>
      </c>
    </row>
    <row r="29" spans="1:20">
      <c r="A29" s="2" t="s">
        <v>272</v>
      </c>
      <c r="B29" s="2">
        <v>2</v>
      </c>
      <c r="C29" s="2" t="s">
        <v>19</v>
      </c>
      <c r="D29" s="2">
        <f>D31</f>
        <v>178</v>
      </c>
      <c r="E29" s="2">
        <f>E27</f>
        <v>88</v>
      </c>
      <c r="F29" s="2">
        <f>D32</f>
        <v>192</v>
      </c>
      <c r="G29" s="2">
        <f>G27</f>
        <v>91</v>
      </c>
      <c r="H29" s="2" t="s">
        <v>267</v>
      </c>
      <c r="I29" s="2">
        <v>7</v>
      </c>
      <c r="J29" s="2">
        <v>0</v>
      </c>
      <c r="K29" s="2">
        <v>0</v>
      </c>
      <c r="L29" s="2">
        <v>0</v>
      </c>
      <c r="M29" s="2"/>
      <c r="N29" s="2" t="s">
        <v>104</v>
      </c>
      <c r="O29" s="2" t="s">
        <v>39</v>
      </c>
      <c r="P29" s="3"/>
      <c r="Q29" s="2">
        <v>2</v>
      </c>
      <c r="R29" s="2" t="b">
        <v>1</v>
      </c>
      <c r="S29" t="s">
        <v>313</v>
      </c>
      <c r="T29" s="2">
        <v>0</v>
      </c>
    </row>
    <row r="30" spans="1:20">
      <c r="A30" s="2" t="s">
        <v>271</v>
      </c>
      <c r="B30" s="2">
        <v>2</v>
      </c>
      <c r="C30" s="2" t="s">
        <v>19</v>
      </c>
      <c r="D30" s="2">
        <f>D32</f>
        <v>192</v>
      </c>
      <c r="E30" s="2">
        <f>E29</f>
        <v>88</v>
      </c>
      <c r="F30" s="2">
        <f>F25</f>
        <v>204</v>
      </c>
      <c r="G30" s="2">
        <f>G29</f>
        <v>91</v>
      </c>
      <c r="H30" s="2" t="s">
        <v>267</v>
      </c>
      <c r="I30" s="2">
        <v>7</v>
      </c>
      <c r="J30" s="2">
        <v>0</v>
      </c>
      <c r="K30" s="2">
        <v>0</v>
      </c>
      <c r="L30" s="2">
        <v>0</v>
      </c>
      <c r="M30" s="2"/>
      <c r="N30" s="2" t="s">
        <v>104</v>
      </c>
      <c r="O30" s="2" t="s">
        <v>39</v>
      </c>
      <c r="P30" s="3"/>
      <c r="Q30" s="2">
        <v>2</v>
      </c>
      <c r="R30" s="2" t="b">
        <v>1</v>
      </c>
      <c r="S30" t="s">
        <v>313</v>
      </c>
      <c r="T30" s="2">
        <v>0</v>
      </c>
    </row>
    <row r="31" spans="1:20">
      <c r="A31" t="s">
        <v>87</v>
      </c>
      <c r="B31">
        <v>2</v>
      </c>
      <c r="C31" t="s">
        <v>26</v>
      </c>
      <c r="D31">
        <f>F27+2</f>
        <v>178</v>
      </c>
      <c r="E31">
        <f>E28</f>
        <v>78</v>
      </c>
      <c r="F31">
        <f>D31</f>
        <v>178</v>
      </c>
      <c r="G31">
        <f>G25-2</f>
        <v>158</v>
      </c>
      <c r="I31">
        <v>0</v>
      </c>
      <c r="J31">
        <v>0</v>
      </c>
      <c r="K31">
        <v>0</v>
      </c>
      <c r="L31">
        <v>0</v>
      </c>
      <c r="N31" t="s">
        <v>96</v>
      </c>
      <c r="O31" t="s">
        <v>26</v>
      </c>
      <c r="Q31">
        <v>4</v>
      </c>
      <c r="R31" t="b">
        <v>0</v>
      </c>
      <c r="S31" t="s">
        <v>313</v>
      </c>
      <c r="T31">
        <v>0</v>
      </c>
    </row>
    <row r="32" spans="1:20">
      <c r="A32" t="s">
        <v>88</v>
      </c>
      <c r="B32">
        <v>2</v>
      </c>
      <c r="C32" t="s">
        <v>26</v>
      </c>
      <c r="D32">
        <v>192</v>
      </c>
      <c r="E32">
        <f>E29</f>
        <v>88</v>
      </c>
      <c r="F32">
        <f>D32</f>
        <v>192</v>
      </c>
      <c r="G32">
        <f>G31</f>
        <v>158</v>
      </c>
      <c r="I32">
        <v>0</v>
      </c>
      <c r="J32">
        <v>0</v>
      </c>
      <c r="K32">
        <v>0</v>
      </c>
      <c r="L32">
        <v>0</v>
      </c>
      <c r="N32" t="s">
        <v>96</v>
      </c>
      <c r="O32" t="s">
        <v>26</v>
      </c>
      <c r="Q32">
        <v>4</v>
      </c>
      <c r="R32" t="b">
        <v>0</v>
      </c>
      <c r="S32" t="s">
        <v>313</v>
      </c>
      <c r="T32">
        <v>0</v>
      </c>
    </row>
    <row r="33" spans="1:20">
      <c r="A33" t="s">
        <v>103</v>
      </c>
      <c r="B33">
        <v>2</v>
      </c>
      <c r="C33" t="s">
        <v>26</v>
      </c>
      <c r="D33">
        <v>100</v>
      </c>
      <c r="E33">
        <f>E28+16</f>
        <v>94</v>
      </c>
      <c r="F33">
        <f>F28</f>
        <v>204</v>
      </c>
      <c r="G33">
        <f>E33</f>
        <v>94</v>
      </c>
      <c r="I33">
        <v>0</v>
      </c>
      <c r="J33">
        <v>0</v>
      </c>
      <c r="K33">
        <v>0</v>
      </c>
      <c r="L33">
        <v>0</v>
      </c>
      <c r="N33" t="s">
        <v>96</v>
      </c>
      <c r="O33" t="s">
        <v>26</v>
      </c>
      <c r="Q33">
        <v>4</v>
      </c>
      <c r="R33" t="b">
        <v>0</v>
      </c>
      <c r="S33" t="s">
        <v>313</v>
      </c>
      <c r="T33">
        <v>0</v>
      </c>
    </row>
    <row r="34" spans="1:20">
      <c r="A34" t="s">
        <v>56</v>
      </c>
      <c r="B34">
        <v>2</v>
      </c>
      <c r="C34" t="s">
        <v>19</v>
      </c>
      <c r="D34">
        <f>$D$26</f>
        <v>100</v>
      </c>
      <c r="E34">
        <f>E33+2</f>
        <v>96</v>
      </c>
      <c r="F34">
        <f>D34+68</f>
        <v>168</v>
      </c>
      <c r="G34">
        <f>E34+4</f>
        <v>100</v>
      </c>
      <c r="H34" t="s">
        <v>267</v>
      </c>
      <c r="I34">
        <v>8</v>
      </c>
      <c r="J34">
        <v>0</v>
      </c>
      <c r="K34">
        <v>0</v>
      </c>
      <c r="L34">
        <v>0</v>
      </c>
      <c r="N34" t="s">
        <v>104</v>
      </c>
      <c r="O34" t="s">
        <v>26</v>
      </c>
      <c r="P34" t="s">
        <v>318</v>
      </c>
      <c r="Q34">
        <v>3</v>
      </c>
      <c r="R34" t="b">
        <v>1</v>
      </c>
      <c r="S34" t="s">
        <v>313</v>
      </c>
      <c r="T34">
        <v>0</v>
      </c>
    </row>
    <row r="35" spans="1:20">
      <c r="A35" t="s">
        <v>57</v>
      </c>
      <c r="B35">
        <v>-999</v>
      </c>
      <c r="C35" t="s">
        <v>19</v>
      </c>
      <c r="D35">
        <f>F38+2</f>
        <v>176</v>
      </c>
      <c r="E35">
        <f>E34</f>
        <v>96</v>
      </c>
      <c r="F35">
        <f>$F$25</f>
        <v>204</v>
      </c>
      <c r="G35">
        <f>G34</f>
        <v>100</v>
      </c>
      <c r="H35" t="s">
        <v>267</v>
      </c>
      <c r="I35">
        <v>8</v>
      </c>
      <c r="J35">
        <v>0</v>
      </c>
      <c r="K35">
        <v>0</v>
      </c>
      <c r="L35">
        <v>0</v>
      </c>
      <c r="N35" t="s">
        <v>104</v>
      </c>
      <c r="O35" t="s">
        <v>39</v>
      </c>
      <c r="P35" t="s">
        <v>58</v>
      </c>
      <c r="Q35">
        <v>3</v>
      </c>
      <c r="R35" t="b">
        <v>1</v>
      </c>
      <c r="S35" t="s">
        <v>313</v>
      </c>
      <c r="T35">
        <v>0</v>
      </c>
    </row>
    <row r="36" spans="1:20">
      <c r="A36" t="str">
        <f>_xlfn.CONCAT("policy2_text",MID(A35,LEN("policy2_text")+1,1),"_middle")</f>
        <v>policy2_text1_middle</v>
      </c>
      <c r="B36">
        <v>2</v>
      </c>
      <c r="C36" t="s">
        <v>19</v>
      </c>
      <c r="D36">
        <f>$D$29</f>
        <v>178</v>
      </c>
      <c r="E36">
        <f>E35</f>
        <v>96</v>
      </c>
      <c r="F36">
        <f>$F$29</f>
        <v>192</v>
      </c>
      <c r="G36">
        <f>G35</f>
        <v>100</v>
      </c>
      <c r="H36" t="s">
        <v>267</v>
      </c>
      <c r="I36">
        <v>8</v>
      </c>
      <c r="J36">
        <v>0</v>
      </c>
      <c r="K36">
        <v>0</v>
      </c>
      <c r="L36">
        <v>0</v>
      </c>
      <c r="N36" t="s">
        <v>104</v>
      </c>
      <c r="O36" t="s">
        <v>39</v>
      </c>
      <c r="P36" s="6" t="s">
        <v>284</v>
      </c>
      <c r="Q36">
        <v>3</v>
      </c>
      <c r="R36" t="b">
        <v>1</v>
      </c>
      <c r="S36" t="s">
        <v>313</v>
      </c>
      <c r="T36">
        <v>0</v>
      </c>
    </row>
    <row r="37" spans="1:20">
      <c r="A37" t="str">
        <f>_xlfn.CONCAT("policy2_text",MID(A36,LEN("policy2_text")+1,1),"_upper")</f>
        <v>policy2_text1_upper</v>
      </c>
      <c r="B37">
        <v>2</v>
      </c>
      <c r="C37" t="s">
        <v>19</v>
      </c>
      <c r="D37">
        <f>$D$30</f>
        <v>192</v>
      </c>
      <c r="E37">
        <f>E36</f>
        <v>96</v>
      </c>
      <c r="F37">
        <f>$F$30</f>
        <v>204</v>
      </c>
      <c r="G37">
        <f>G36</f>
        <v>100</v>
      </c>
      <c r="H37" t="s">
        <v>267</v>
      </c>
      <c r="I37">
        <v>8</v>
      </c>
      <c r="J37">
        <v>0</v>
      </c>
      <c r="K37">
        <v>0</v>
      </c>
      <c r="L37">
        <v>0</v>
      </c>
      <c r="N37" t="s">
        <v>104</v>
      </c>
      <c r="O37" t="s">
        <v>39</v>
      </c>
      <c r="P37" s="6" t="s">
        <v>275</v>
      </c>
      <c r="Q37">
        <v>3</v>
      </c>
      <c r="R37" t="b">
        <v>1</v>
      </c>
      <c r="S37" t="s">
        <v>313</v>
      </c>
      <c r="T37">
        <v>0</v>
      </c>
    </row>
    <row r="38" spans="1:20">
      <c r="A38" t="s">
        <v>59</v>
      </c>
      <c r="B38">
        <v>2</v>
      </c>
      <c r="C38" t="s">
        <v>19</v>
      </c>
      <c r="D38">
        <f>D34+70</f>
        <v>170</v>
      </c>
      <c r="E38">
        <f>E35</f>
        <v>96</v>
      </c>
      <c r="F38">
        <f>D38+4</f>
        <v>174</v>
      </c>
      <c r="G38">
        <f>E38+6</f>
        <v>102</v>
      </c>
      <c r="H38" t="s">
        <v>20</v>
      </c>
      <c r="I38">
        <v>15</v>
      </c>
      <c r="J38">
        <v>1</v>
      </c>
      <c r="K38">
        <v>0</v>
      </c>
      <c r="L38">
        <v>0</v>
      </c>
      <c r="N38" t="s">
        <v>104</v>
      </c>
      <c r="O38" t="s">
        <v>26</v>
      </c>
      <c r="Q38">
        <v>2</v>
      </c>
      <c r="R38" t="b">
        <v>0</v>
      </c>
      <c r="S38" t="s">
        <v>313</v>
      </c>
      <c r="T38">
        <v>0</v>
      </c>
    </row>
    <row r="39" spans="1:20">
      <c r="A39" t="s">
        <v>60</v>
      </c>
      <c r="B39">
        <v>2</v>
      </c>
      <c r="C39" t="s">
        <v>19</v>
      </c>
      <c r="D39">
        <f>$D$26</f>
        <v>100</v>
      </c>
      <c r="E39">
        <f>E38+11</f>
        <v>107</v>
      </c>
      <c r="F39">
        <f>D39+68</f>
        <v>168</v>
      </c>
      <c r="G39">
        <f>E39+4</f>
        <v>111</v>
      </c>
      <c r="H39" t="s">
        <v>267</v>
      </c>
      <c r="I39">
        <v>8</v>
      </c>
      <c r="J39">
        <v>0</v>
      </c>
      <c r="K39">
        <v>0</v>
      </c>
      <c r="L39">
        <v>0</v>
      </c>
      <c r="N39" t="s">
        <v>104</v>
      </c>
      <c r="O39" t="s">
        <v>26</v>
      </c>
      <c r="P39" t="s">
        <v>319</v>
      </c>
      <c r="Q39">
        <v>3</v>
      </c>
      <c r="R39" t="b">
        <v>1</v>
      </c>
      <c r="S39" t="s">
        <v>313</v>
      </c>
      <c r="T39">
        <v>0</v>
      </c>
    </row>
    <row r="40" spans="1:20">
      <c r="A40" t="s">
        <v>61</v>
      </c>
      <c r="B40">
        <v>-999</v>
      </c>
      <c r="C40" t="s">
        <v>19</v>
      </c>
      <c r="D40">
        <f>F43+2</f>
        <v>176</v>
      </c>
      <c r="E40">
        <f>E39</f>
        <v>107</v>
      </c>
      <c r="F40">
        <f>$F$25</f>
        <v>204</v>
      </c>
      <c r="G40">
        <f>G39</f>
        <v>111</v>
      </c>
      <c r="H40" t="s">
        <v>267</v>
      </c>
      <c r="I40">
        <v>8</v>
      </c>
      <c r="J40">
        <v>0</v>
      </c>
      <c r="K40">
        <v>0</v>
      </c>
      <c r="L40">
        <v>0</v>
      </c>
      <c r="N40" t="s">
        <v>104</v>
      </c>
      <c r="O40" t="s">
        <v>39</v>
      </c>
      <c r="P40" t="s">
        <v>62</v>
      </c>
      <c r="Q40">
        <v>3</v>
      </c>
      <c r="R40" t="b">
        <v>1</v>
      </c>
      <c r="S40" t="s">
        <v>313</v>
      </c>
      <c r="T40">
        <v>0</v>
      </c>
    </row>
    <row r="41" spans="1:20">
      <c r="A41" t="str">
        <f>_xlfn.CONCAT("policy2_text",MID(A40,LEN("policy2_text")+1,1),"_middle")</f>
        <v>policy2_text2_middle</v>
      </c>
      <c r="B41">
        <v>2</v>
      </c>
      <c r="C41" t="s">
        <v>19</v>
      </c>
      <c r="D41">
        <f>$D$29</f>
        <v>178</v>
      </c>
      <c r="E41">
        <f>E40</f>
        <v>107</v>
      </c>
      <c r="F41">
        <f>$F$29</f>
        <v>192</v>
      </c>
      <c r="G41">
        <f>G40</f>
        <v>111</v>
      </c>
      <c r="H41" t="s">
        <v>267</v>
      </c>
      <c r="I41">
        <v>8</v>
      </c>
      <c r="J41">
        <v>0</v>
      </c>
      <c r="K41">
        <v>0</v>
      </c>
      <c r="L41">
        <v>0</v>
      </c>
      <c r="N41" t="s">
        <v>104</v>
      </c>
      <c r="O41" t="s">
        <v>39</v>
      </c>
      <c r="P41" s="6" t="s">
        <v>284</v>
      </c>
      <c r="Q41">
        <v>3</v>
      </c>
      <c r="R41" t="b">
        <v>1</v>
      </c>
      <c r="S41" t="s">
        <v>313</v>
      </c>
      <c r="T41">
        <v>0</v>
      </c>
    </row>
    <row r="42" spans="1:20">
      <c r="A42" t="str">
        <f>_xlfn.CONCAT("policy2_text",MID(A41,LEN("policy2_text")+1,1),"_upper")</f>
        <v>policy2_text2_upper</v>
      </c>
      <c r="B42">
        <v>2</v>
      </c>
      <c r="C42" t="s">
        <v>19</v>
      </c>
      <c r="D42">
        <f>$D$30</f>
        <v>192</v>
      </c>
      <c r="E42">
        <f>E41</f>
        <v>107</v>
      </c>
      <c r="F42">
        <f>$F$30</f>
        <v>204</v>
      </c>
      <c r="G42">
        <f>G41</f>
        <v>111</v>
      </c>
      <c r="H42" t="s">
        <v>267</v>
      </c>
      <c r="I42">
        <v>8</v>
      </c>
      <c r="J42">
        <v>0</v>
      </c>
      <c r="K42">
        <v>0</v>
      </c>
      <c r="L42">
        <v>0</v>
      </c>
      <c r="N42" t="s">
        <v>104</v>
      </c>
      <c r="O42" t="s">
        <v>39</v>
      </c>
      <c r="P42" s="6" t="s">
        <v>276</v>
      </c>
      <c r="Q42">
        <v>3</v>
      </c>
      <c r="R42" t="b">
        <v>1</v>
      </c>
      <c r="S42" t="s">
        <v>313</v>
      </c>
      <c r="T42">
        <v>0</v>
      </c>
    </row>
    <row r="43" spans="1:20">
      <c r="A43" t="s">
        <v>63</v>
      </c>
      <c r="B43">
        <v>2</v>
      </c>
      <c r="C43" t="s">
        <v>19</v>
      </c>
      <c r="D43">
        <f>D39+70</f>
        <v>170</v>
      </c>
      <c r="E43">
        <f>E40</f>
        <v>107</v>
      </c>
      <c r="F43">
        <f>D43+4</f>
        <v>174</v>
      </c>
      <c r="G43">
        <f>E43+6</f>
        <v>113</v>
      </c>
      <c r="H43" t="s">
        <v>20</v>
      </c>
      <c r="I43">
        <v>15</v>
      </c>
      <c r="J43">
        <v>1</v>
      </c>
      <c r="K43">
        <v>0</v>
      </c>
      <c r="L43">
        <v>0</v>
      </c>
      <c r="N43" t="s">
        <v>104</v>
      </c>
      <c r="O43" t="s">
        <v>26</v>
      </c>
      <c r="Q43">
        <v>2</v>
      </c>
      <c r="R43" t="b">
        <v>0</v>
      </c>
      <c r="S43" t="s">
        <v>313</v>
      </c>
      <c r="T43">
        <v>0</v>
      </c>
    </row>
    <row r="44" spans="1:20">
      <c r="A44" t="s">
        <v>64</v>
      </c>
      <c r="B44">
        <v>2</v>
      </c>
      <c r="C44" t="s">
        <v>19</v>
      </c>
      <c r="D44">
        <f>$D$26</f>
        <v>100</v>
      </c>
      <c r="E44">
        <f>E43+11</f>
        <v>118</v>
      </c>
      <c r="F44">
        <f>D44+68</f>
        <v>168</v>
      </c>
      <c r="G44">
        <f>E44+4</f>
        <v>122</v>
      </c>
      <c r="H44" t="s">
        <v>267</v>
      </c>
      <c r="I44">
        <v>8</v>
      </c>
      <c r="J44">
        <v>0</v>
      </c>
      <c r="K44">
        <v>0</v>
      </c>
      <c r="L44">
        <v>0</v>
      </c>
      <c r="N44" t="s">
        <v>104</v>
      </c>
      <c r="O44" t="s">
        <v>26</v>
      </c>
      <c r="P44" t="s">
        <v>320</v>
      </c>
      <c r="Q44">
        <v>3</v>
      </c>
      <c r="R44" t="b">
        <v>1</v>
      </c>
      <c r="S44" t="s">
        <v>313</v>
      </c>
      <c r="T44">
        <v>0</v>
      </c>
    </row>
    <row r="45" spans="1:20">
      <c r="A45" t="s">
        <v>65</v>
      </c>
      <c r="B45">
        <v>-999</v>
      </c>
      <c r="C45" t="s">
        <v>19</v>
      </c>
      <c r="D45">
        <f>F48+2</f>
        <v>176</v>
      </c>
      <c r="E45">
        <f>E44</f>
        <v>118</v>
      </c>
      <c r="F45">
        <f>$F$25</f>
        <v>204</v>
      </c>
      <c r="G45">
        <f>G44</f>
        <v>122</v>
      </c>
      <c r="H45" t="s">
        <v>267</v>
      </c>
      <c r="I45">
        <v>8</v>
      </c>
      <c r="J45">
        <v>0</v>
      </c>
      <c r="K45">
        <v>0</v>
      </c>
      <c r="L45">
        <v>0</v>
      </c>
      <c r="N45" t="s">
        <v>104</v>
      </c>
      <c r="O45" t="s">
        <v>39</v>
      </c>
      <c r="P45" t="s">
        <v>66</v>
      </c>
      <c r="Q45">
        <v>3</v>
      </c>
      <c r="R45" t="b">
        <v>1</v>
      </c>
      <c r="S45" t="s">
        <v>313</v>
      </c>
      <c r="T45">
        <v>0</v>
      </c>
    </row>
    <row r="46" spans="1:20">
      <c r="A46" t="str">
        <f>_xlfn.CONCAT("policy2_text",MID(A45,LEN("policy2_text")+1,1),"_middle")</f>
        <v>policy2_text3_middle</v>
      </c>
      <c r="B46">
        <v>2</v>
      </c>
      <c r="C46" t="s">
        <v>19</v>
      </c>
      <c r="D46">
        <f>$D$29</f>
        <v>178</v>
      </c>
      <c r="E46">
        <f>E45</f>
        <v>118</v>
      </c>
      <c r="F46">
        <f>$F$29</f>
        <v>192</v>
      </c>
      <c r="G46">
        <f>G45</f>
        <v>122</v>
      </c>
      <c r="H46" t="s">
        <v>267</v>
      </c>
      <c r="I46">
        <v>8</v>
      </c>
      <c r="J46">
        <v>0</v>
      </c>
      <c r="K46">
        <v>0</v>
      </c>
      <c r="L46">
        <v>0</v>
      </c>
      <c r="N46" t="s">
        <v>104</v>
      </c>
      <c r="O46" t="s">
        <v>39</v>
      </c>
      <c r="P46" s="6" t="s">
        <v>277</v>
      </c>
      <c r="Q46">
        <v>3</v>
      </c>
      <c r="R46" t="b">
        <v>1</v>
      </c>
      <c r="S46" t="s">
        <v>313</v>
      </c>
      <c r="T46">
        <v>0</v>
      </c>
    </row>
    <row r="47" spans="1:20">
      <c r="A47" t="str">
        <f>_xlfn.CONCAT("policy2_text",MID(A46,LEN("policy2_text")+1,1),"_upper")</f>
        <v>policy2_text3_upper</v>
      </c>
      <c r="B47">
        <v>2</v>
      </c>
      <c r="C47" t="s">
        <v>19</v>
      </c>
      <c r="D47">
        <f>$D$30</f>
        <v>192</v>
      </c>
      <c r="E47">
        <f>E46</f>
        <v>118</v>
      </c>
      <c r="F47">
        <f>$F$30</f>
        <v>204</v>
      </c>
      <c r="G47">
        <f>G46</f>
        <v>122</v>
      </c>
      <c r="H47" t="s">
        <v>267</v>
      </c>
      <c r="I47">
        <v>8</v>
      </c>
      <c r="J47">
        <v>0</v>
      </c>
      <c r="K47">
        <v>0</v>
      </c>
      <c r="L47">
        <v>0</v>
      </c>
      <c r="N47" t="s">
        <v>104</v>
      </c>
      <c r="O47" t="s">
        <v>39</v>
      </c>
      <c r="P47" s="6" t="s">
        <v>278</v>
      </c>
      <c r="Q47">
        <v>3</v>
      </c>
      <c r="R47" t="b">
        <v>1</v>
      </c>
      <c r="S47" t="s">
        <v>313</v>
      </c>
      <c r="T47">
        <v>0</v>
      </c>
    </row>
    <row r="48" spans="1:20">
      <c r="A48" t="s">
        <v>67</v>
      </c>
      <c r="B48">
        <v>2</v>
      </c>
      <c r="C48" t="s">
        <v>19</v>
      </c>
      <c r="D48">
        <f>D44+70</f>
        <v>170</v>
      </c>
      <c r="E48">
        <f>E45</f>
        <v>118</v>
      </c>
      <c r="F48">
        <f>D48+4</f>
        <v>174</v>
      </c>
      <c r="G48">
        <f>E48+6</f>
        <v>124</v>
      </c>
      <c r="H48" t="s">
        <v>20</v>
      </c>
      <c r="I48">
        <v>15</v>
      </c>
      <c r="J48">
        <v>1</v>
      </c>
      <c r="K48">
        <v>0</v>
      </c>
      <c r="L48">
        <v>0</v>
      </c>
      <c r="N48" t="s">
        <v>104</v>
      </c>
      <c r="O48" t="s">
        <v>26</v>
      </c>
      <c r="Q48">
        <v>2</v>
      </c>
      <c r="R48" t="b">
        <v>0</v>
      </c>
      <c r="S48" t="s">
        <v>313</v>
      </c>
      <c r="T48">
        <v>0</v>
      </c>
    </row>
    <row r="49" spans="1:20">
      <c r="A49" t="s">
        <v>68</v>
      </c>
      <c r="B49">
        <v>2</v>
      </c>
      <c r="C49" t="s">
        <v>19</v>
      </c>
      <c r="D49">
        <f>$D$26</f>
        <v>100</v>
      </c>
      <c r="E49">
        <f>E48+11</f>
        <v>129</v>
      </c>
      <c r="F49">
        <f>D49+68</f>
        <v>168</v>
      </c>
      <c r="G49">
        <f>E49+4</f>
        <v>133</v>
      </c>
      <c r="H49" t="s">
        <v>267</v>
      </c>
      <c r="I49">
        <v>8</v>
      </c>
      <c r="J49">
        <v>0</v>
      </c>
      <c r="K49">
        <v>0</v>
      </c>
      <c r="L49">
        <v>0</v>
      </c>
      <c r="N49" t="s">
        <v>104</v>
      </c>
      <c r="O49" t="s">
        <v>26</v>
      </c>
      <c r="P49" t="s">
        <v>321</v>
      </c>
      <c r="Q49">
        <v>3</v>
      </c>
      <c r="R49" t="b">
        <v>1</v>
      </c>
      <c r="S49" t="s">
        <v>313</v>
      </c>
      <c r="T49">
        <v>0</v>
      </c>
    </row>
    <row r="50" spans="1:20">
      <c r="A50" t="s">
        <v>69</v>
      </c>
      <c r="B50">
        <v>-999</v>
      </c>
      <c r="C50" t="s">
        <v>19</v>
      </c>
      <c r="D50">
        <f>F53+2</f>
        <v>176</v>
      </c>
      <c r="E50">
        <f>E49</f>
        <v>129</v>
      </c>
      <c r="F50">
        <f>$F$25</f>
        <v>204</v>
      </c>
      <c r="G50">
        <f>G49</f>
        <v>133</v>
      </c>
      <c r="H50" t="s">
        <v>267</v>
      </c>
      <c r="I50">
        <v>8</v>
      </c>
      <c r="J50">
        <v>0</v>
      </c>
      <c r="K50">
        <v>0</v>
      </c>
      <c r="L50">
        <v>0</v>
      </c>
      <c r="N50" t="s">
        <v>104</v>
      </c>
      <c r="O50" t="s">
        <v>39</v>
      </c>
      <c r="P50" t="s">
        <v>70</v>
      </c>
      <c r="Q50">
        <v>3</v>
      </c>
      <c r="R50" t="b">
        <v>1</v>
      </c>
      <c r="S50" t="s">
        <v>313</v>
      </c>
      <c r="T50">
        <v>0</v>
      </c>
    </row>
    <row r="51" spans="1:20">
      <c r="A51" t="str">
        <f>_xlfn.CONCAT("policy2_text",MID(A50,LEN("policy2_text")+1,1),"_middle")</f>
        <v>policy2_text4_middle</v>
      </c>
      <c r="B51">
        <v>2</v>
      </c>
      <c r="C51" t="s">
        <v>19</v>
      </c>
      <c r="D51">
        <f>$D$29</f>
        <v>178</v>
      </c>
      <c r="E51">
        <f>E50</f>
        <v>129</v>
      </c>
      <c r="F51">
        <f>$F$29</f>
        <v>192</v>
      </c>
      <c r="G51">
        <f>G50</f>
        <v>133</v>
      </c>
      <c r="H51" t="s">
        <v>267</v>
      </c>
      <c r="I51">
        <v>8</v>
      </c>
      <c r="J51">
        <v>0</v>
      </c>
      <c r="K51">
        <v>0</v>
      </c>
      <c r="L51">
        <v>0</v>
      </c>
      <c r="N51" t="s">
        <v>104</v>
      </c>
      <c r="O51" t="s">
        <v>39</v>
      </c>
      <c r="P51" s="6" t="s">
        <v>279</v>
      </c>
      <c r="Q51">
        <v>3</v>
      </c>
      <c r="R51" t="b">
        <v>1</v>
      </c>
      <c r="S51" t="s">
        <v>313</v>
      </c>
      <c r="T51">
        <v>0</v>
      </c>
    </row>
    <row r="52" spans="1:20">
      <c r="A52" t="str">
        <f>_xlfn.CONCAT("policy2_text",MID(A51,LEN("policy2_text")+1,1),"_upper")</f>
        <v>policy2_text4_upper</v>
      </c>
      <c r="B52">
        <v>2</v>
      </c>
      <c r="C52" t="s">
        <v>19</v>
      </c>
      <c r="D52">
        <f>$D$30</f>
        <v>192</v>
      </c>
      <c r="E52">
        <f>E51</f>
        <v>129</v>
      </c>
      <c r="F52">
        <f>$F$30</f>
        <v>204</v>
      </c>
      <c r="G52">
        <f>G51</f>
        <v>133</v>
      </c>
      <c r="H52" t="s">
        <v>267</v>
      </c>
      <c r="I52">
        <v>8</v>
      </c>
      <c r="J52">
        <v>0</v>
      </c>
      <c r="K52">
        <v>0</v>
      </c>
      <c r="L52">
        <v>0</v>
      </c>
      <c r="N52" t="s">
        <v>104</v>
      </c>
      <c r="O52" t="s">
        <v>39</v>
      </c>
      <c r="P52" s="6" t="s">
        <v>280</v>
      </c>
      <c r="Q52">
        <v>3</v>
      </c>
      <c r="R52" t="b">
        <v>1</v>
      </c>
      <c r="S52" t="s">
        <v>313</v>
      </c>
      <c r="T52">
        <v>0</v>
      </c>
    </row>
    <row r="53" spans="1:20">
      <c r="A53" t="s">
        <v>71</v>
      </c>
      <c r="B53">
        <v>2</v>
      </c>
      <c r="C53" t="s">
        <v>19</v>
      </c>
      <c r="D53">
        <f>D49+70</f>
        <v>170</v>
      </c>
      <c r="E53">
        <f>E50</f>
        <v>129</v>
      </c>
      <c r="F53">
        <f>D53+4</f>
        <v>174</v>
      </c>
      <c r="G53">
        <f>E53+6</f>
        <v>135</v>
      </c>
      <c r="H53" t="s">
        <v>20</v>
      </c>
      <c r="I53">
        <v>15</v>
      </c>
      <c r="J53">
        <v>1</v>
      </c>
      <c r="K53">
        <v>0</v>
      </c>
      <c r="L53">
        <v>0</v>
      </c>
      <c r="N53" t="s">
        <v>104</v>
      </c>
      <c r="O53" t="s">
        <v>26</v>
      </c>
      <c r="Q53">
        <v>2</v>
      </c>
      <c r="R53" t="b">
        <v>0</v>
      </c>
      <c r="S53" t="s">
        <v>313</v>
      </c>
      <c r="T53">
        <v>0</v>
      </c>
    </row>
    <row r="54" spans="1:20">
      <c r="A54" t="s">
        <v>72</v>
      </c>
      <c r="B54">
        <v>2</v>
      </c>
      <c r="C54" t="s">
        <v>19</v>
      </c>
      <c r="D54">
        <f>$D$26</f>
        <v>100</v>
      </c>
      <c r="E54">
        <f>E49+11</f>
        <v>140</v>
      </c>
      <c r="F54">
        <f>D54+68</f>
        <v>168</v>
      </c>
      <c r="G54">
        <f>E54+4</f>
        <v>144</v>
      </c>
      <c r="H54" t="s">
        <v>267</v>
      </c>
      <c r="I54">
        <v>8</v>
      </c>
      <c r="J54">
        <v>0</v>
      </c>
      <c r="K54">
        <v>0</v>
      </c>
      <c r="L54">
        <v>0</v>
      </c>
      <c r="N54" t="s">
        <v>104</v>
      </c>
      <c r="O54" t="s">
        <v>26</v>
      </c>
      <c r="P54" t="s">
        <v>301</v>
      </c>
      <c r="Q54">
        <v>3</v>
      </c>
      <c r="R54" t="b">
        <v>1</v>
      </c>
      <c r="S54" t="s">
        <v>313</v>
      </c>
      <c r="T54">
        <v>0</v>
      </c>
    </row>
    <row r="55" spans="1:20">
      <c r="A55" t="s">
        <v>73</v>
      </c>
      <c r="B55">
        <v>-999</v>
      </c>
      <c r="C55" t="s">
        <v>19</v>
      </c>
      <c r="D55">
        <f>F58+2</f>
        <v>176</v>
      </c>
      <c r="E55">
        <f>E54</f>
        <v>140</v>
      </c>
      <c r="F55">
        <f>$F$25</f>
        <v>204</v>
      </c>
      <c r="G55">
        <f>G54</f>
        <v>144</v>
      </c>
      <c r="H55" t="s">
        <v>267</v>
      </c>
      <c r="I55">
        <v>8</v>
      </c>
      <c r="J55">
        <v>0</v>
      </c>
      <c r="K55">
        <v>0</v>
      </c>
      <c r="L55">
        <v>0</v>
      </c>
      <c r="N55" t="s">
        <v>104</v>
      </c>
      <c r="O55" t="s">
        <v>39</v>
      </c>
      <c r="P55" t="s">
        <v>273</v>
      </c>
      <c r="Q55">
        <v>3</v>
      </c>
      <c r="R55" t="b">
        <v>1</v>
      </c>
      <c r="S55" t="s">
        <v>313</v>
      </c>
      <c r="T55">
        <v>0</v>
      </c>
    </row>
    <row r="56" spans="1:20">
      <c r="A56" t="str">
        <f>_xlfn.CONCAT("policy2_text",MID(A55,LEN("policy2_text")+1,1),"_middle")</f>
        <v>policy2_text5_middle</v>
      </c>
      <c r="B56">
        <v>2</v>
      </c>
      <c r="C56" t="s">
        <v>19</v>
      </c>
      <c r="D56">
        <f>$D$29</f>
        <v>178</v>
      </c>
      <c r="E56">
        <f>E55</f>
        <v>140</v>
      </c>
      <c r="F56">
        <f>$F$29</f>
        <v>192</v>
      </c>
      <c r="G56">
        <f>G55</f>
        <v>144</v>
      </c>
      <c r="H56" t="s">
        <v>267</v>
      </c>
      <c r="I56">
        <v>8</v>
      </c>
      <c r="J56">
        <v>0</v>
      </c>
      <c r="K56">
        <v>0</v>
      </c>
      <c r="L56">
        <v>0</v>
      </c>
      <c r="N56" t="s">
        <v>104</v>
      </c>
      <c r="O56" t="s">
        <v>39</v>
      </c>
      <c r="P56" s="6" t="s">
        <v>279</v>
      </c>
      <c r="Q56">
        <v>3</v>
      </c>
      <c r="R56" t="b">
        <v>1</v>
      </c>
      <c r="S56" t="s">
        <v>313</v>
      </c>
      <c r="T56">
        <v>0</v>
      </c>
    </row>
    <row r="57" spans="1:20">
      <c r="A57" t="str">
        <f>_xlfn.CONCAT("policy2_text",MID(A56,LEN("policy2_text")+1,1),"_upper")</f>
        <v>policy2_text5_upper</v>
      </c>
      <c r="B57">
        <v>2</v>
      </c>
      <c r="C57" t="s">
        <v>19</v>
      </c>
      <c r="D57">
        <f>$D$30</f>
        <v>192</v>
      </c>
      <c r="E57">
        <f>E56</f>
        <v>140</v>
      </c>
      <c r="F57">
        <f>$F$30</f>
        <v>204</v>
      </c>
      <c r="G57">
        <f>G56</f>
        <v>144</v>
      </c>
      <c r="H57" t="s">
        <v>267</v>
      </c>
      <c r="I57">
        <v>8</v>
      </c>
      <c r="J57">
        <v>0</v>
      </c>
      <c r="K57">
        <v>0</v>
      </c>
      <c r="L57">
        <v>0</v>
      </c>
      <c r="N57" t="s">
        <v>104</v>
      </c>
      <c r="O57" t="s">
        <v>39</v>
      </c>
      <c r="P57" s="6" t="s">
        <v>281</v>
      </c>
      <c r="Q57">
        <v>3</v>
      </c>
      <c r="R57" t="b">
        <v>1</v>
      </c>
      <c r="S57" t="s">
        <v>313</v>
      </c>
      <c r="T57">
        <v>0</v>
      </c>
    </row>
    <row r="58" spans="1:20">
      <c r="A58" t="s">
        <v>74</v>
      </c>
      <c r="B58">
        <v>2</v>
      </c>
      <c r="C58" t="s">
        <v>19</v>
      </c>
      <c r="D58">
        <f>D54+70</f>
        <v>170</v>
      </c>
      <c r="E58">
        <f>E55</f>
        <v>140</v>
      </c>
      <c r="F58">
        <f>D58+4</f>
        <v>174</v>
      </c>
      <c r="G58">
        <f>E58+6</f>
        <v>146</v>
      </c>
      <c r="H58" t="s">
        <v>20</v>
      </c>
      <c r="I58">
        <v>15</v>
      </c>
      <c r="J58">
        <v>1</v>
      </c>
      <c r="K58">
        <v>0</v>
      </c>
      <c r="L58">
        <v>0</v>
      </c>
      <c r="N58" t="s">
        <v>104</v>
      </c>
      <c r="O58" t="s">
        <v>26</v>
      </c>
      <c r="Q58">
        <v>2</v>
      </c>
      <c r="R58" t="b">
        <v>0</v>
      </c>
      <c r="S58" t="s">
        <v>313</v>
      </c>
      <c r="T58">
        <v>0</v>
      </c>
    </row>
    <row r="59" spans="1:20">
      <c r="A59" t="s">
        <v>75</v>
      </c>
      <c r="B59">
        <v>2</v>
      </c>
      <c r="C59" t="s">
        <v>19</v>
      </c>
      <c r="D59">
        <f>$D$26</f>
        <v>100</v>
      </c>
      <c r="E59">
        <f>E54+11</f>
        <v>151</v>
      </c>
      <c r="F59">
        <f>D59+68</f>
        <v>168</v>
      </c>
      <c r="G59">
        <f>E59+4</f>
        <v>155</v>
      </c>
      <c r="H59" t="s">
        <v>267</v>
      </c>
      <c r="I59">
        <v>8</v>
      </c>
      <c r="J59">
        <v>0</v>
      </c>
      <c r="K59">
        <v>0</v>
      </c>
      <c r="L59">
        <v>0</v>
      </c>
      <c r="N59" t="s">
        <v>104</v>
      </c>
      <c r="O59" t="s">
        <v>26</v>
      </c>
      <c r="P59" t="s">
        <v>306</v>
      </c>
      <c r="Q59">
        <v>3</v>
      </c>
      <c r="R59" t="b">
        <v>1</v>
      </c>
      <c r="S59" t="s">
        <v>313</v>
      </c>
      <c r="T59">
        <v>0</v>
      </c>
    </row>
    <row r="60" spans="1:20">
      <c r="A60" t="s">
        <v>76</v>
      </c>
      <c r="B60">
        <v>-999</v>
      </c>
      <c r="C60" t="s">
        <v>19</v>
      </c>
      <c r="D60">
        <f>F63+2</f>
        <v>176</v>
      </c>
      <c r="E60">
        <f>E59</f>
        <v>151</v>
      </c>
      <c r="F60">
        <f>$F$25</f>
        <v>204</v>
      </c>
      <c r="G60">
        <f>G59</f>
        <v>155</v>
      </c>
      <c r="H60" t="s">
        <v>267</v>
      </c>
      <c r="I60">
        <v>8</v>
      </c>
      <c r="J60">
        <v>0</v>
      </c>
      <c r="K60">
        <v>0</v>
      </c>
      <c r="L60">
        <v>0</v>
      </c>
      <c r="N60" t="s">
        <v>104</v>
      </c>
      <c r="O60" t="s">
        <v>39</v>
      </c>
      <c r="P60" t="s">
        <v>178</v>
      </c>
      <c r="Q60">
        <v>3</v>
      </c>
      <c r="R60" t="b">
        <v>1</v>
      </c>
      <c r="S60" t="s">
        <v>313</v>
      </c>
      <c r="T60">
        <v>0</v>
      </c>
    </row>
    <row r="61" spans="1:20">
      <c r="A61" t="str">
        <f>_xlfn.CONCAT("policy2_text",MID(A60,LEN("policy2_text")+1,1),"_middle")</f>
        <v>policy2_text6_middle</v>
      </c>
      <c r="B61">
        <v>2</v>
      </c>
      <c r="C61" t="s">
        <v>19</v>
      </c>
      <c r="D61">
        <f>$D$29</f>
        <v>178</v>
      </c>
      <c r="E61">
        <f>E60</f>
        <v>151</v>
      </c>
      <c r="F61">
        <f>$F$29</f>
        <v>192</v>
      </c>
      <c r="G61">
        <f>G60</f>
        <v>155</v>
      </c>
      <c r="H61" t="s">
        <v>267</v>
      </c>
      <c r="I61">
        <v>8</v>
      </c>
      <c r="J61">
        <v>0</v>
      </c>
      <c r="K61">
        <v>0</v>
      </c>
      <c r="L61">
        <v>0</v>
      </c>
      <c r="N61" t="s">
        <v>104</v>
      </c>
      <c r="O61" t="s">
        <v>39</v>
      </c>
      <c r="P61" s="6" t="s">
        <v>279</v>
      </c>
      <c r="Q61">
        <v>3</v>
      </c>
      <c r="R61" t="b">
        <v>1</v>
      </c>
      <c r="S61" t="s">
        <v>313</v>
      </c>
      <c r="T61">
        <v>0</v>
      </c>
    </row>
    <row r="62" spans="1:20">
      <c r="A62" t="str">
        <f>_xlfn.CONCAT("policy2_text",MID(A61,LEN("policy2_text")+1,1),"_upper")</f>
        <v>policy2_text6_upper</v>
      </c>
      <c r="B62">
        <v>2</v>
      </c>
      <c r="C62" t="s">
        <v>19</v>
      </c>
      <c r="D62">
        <f>$D$30</f>
        <v>192</v>
      </c>
      <c r="E62">
        <f>E61</f>
        <v>151</v>
      </c>
      <c r="F62">
        <f>$F$30</f>
        <v>204</v>
      </c>
      <c r="G62">
        <f>G61</f>
        <v>155</v>
      </c>
      <c r="H62" t="s">
        <v>267</v>
      </c>
      <c r="I62">
        <v>8</v>
      </c>
      <c r="J62">
        <v>0</v>
      </c>
      <c r="K62">
        <v>0</v>
      </c>
      <c r="L62">
        <v>0</v>
      </c>
      <c r="N62" t="s">
        <v>104</v>
      </c>
      <c r="O62" t="s">
        <v>39</v>
      </c>
      <c r="P62" s="6" t="s">
        <v>282</v>
      </c>
      <c r="Q62">
        <v>3</v>
      </c>
      <c r="R62" t="b">
        <v>1</v>
      </c>
      <c r="S62" t="s">
        <v>313</v>
      </c>
      <c r="T62">
        <v>0</v>
      </c>
    </row>
    <row r="63" spans="1:20">
      <c r="A63" t="s">
        <v>77</v>
      </c>
      <c r="B63">
        <v>2</v>
      </c>
      <c r="C63" t="s">
        <v>19</v>
      </c>
      <c r="D63">
        <f>D59+70</f>
        <v>170</v>
      </c>
      <c r="E63">
        <f>E60</f>
        <v>151</v>
      </c>
      <c r="F63">
        <f>D63+4</f>
        <v>174</v>
      </c>
      <c r="G63">
        <f>E63+6</f>
        <v>157</v>
      </c>
      <c r="H63" t="s">
        <v>20</v>
      </c>
      <c r="I63">
        <v>15</v>
      </c>
      <c r="J63">
        <v>1</v>
      </c>
      <c r="K63">
        <v>0</v>
      </c>
      <c r="L63">
        <v>0</v>
      </c>
      <c r="N63" t="s">
        <v>104</v>
      </c>
      <c r="O63" t="s">
        <v>26</v>
      </c>
      <c r="Q63">
        <v>2</v>
      </c>
      <c r="R63" t="b">
        <v>0</v>
      </c>
      <c r="S63" t="s">
        <v>313</v>
      </c>
      <c r="T63">
        <v>0</v>
      </c>
    </row>
    <row r="64" spans="1:20">
      <c r="A64" t="s">
        <v>45</v>
      </c>
      <c r="B64">
        <v>2</v>
      </c>
      <c r="C64" t="s">
        <v>19</v>
      </c>
      <c r="D64">
        <v>7</v>
      </c>
      <c r="E64">
        <f>G25+3</f>
        <v>163</v>
      </c>
      <c r="F64">
        <v>94</v>
      </c>
      <c r="G64">
        <f>E64+3</f>
        <v>166</v>
      </c>
      <c r="H64" t="s">
        <v>267</v>
      </c>
      <c r="I64">
        <v>12</v>
      </c>
      <c r="J64">
        <v>1</v>
      </c>
      <c r="K64">
        <v>0</v>
      </c>
      <c r="L64">
        <v>0</v>
      </c>
      <c r="N64" t="s">
        <v>21</v>
      </c>
      <c r="O64" t="s">
        <v>26</v>
      </c>
      <c r="Q64">
        <v>2</v>
      </c>
      <c r="R64" t="b">
        <v>0</v>
      </c>
      <c r="S64" t="s">
        <v>313</v>
      </c>
      <c r="T64">
        <v>0</v>
      </c>
    </row>
    <row r="65" spans="1:20">
      <c r="A65" t="s">
        <v>85</v>
      </c>
      <c r="B65">
        <v>2</v>
      </c>
      <c r="C65" t="s">
        <v>19</v>
      </c>
      <c r="D65">
        <f>D64</f>
        <v>7</v>
      </c>
      <c r="E65">
        <f>G64+4</f>
        <v>170</v>
      </c>
      <c r="F65">
        <v>203</v>
      </c>
      <c r="G65">
        <f>E65+4</f>
        <v>174</v>
      </c>
      <c r="H65" t="s">
        <v>267</v>
      </c>
      <c r="I65">
        <v>9</v>
      </c>
      <c r="J65">
        <v>0</v>
      </c>
      <c r="K65">
        <v>0</v>
      </c>
      <c r="L65">
        <v>0</v>
      </c>
      <c r="N65" t="s">
        <v>21</v>
      </c>
      <c r="O65" t="s">
        <v>266</v>
      </c>
      <c r="P65" s="1"/>
      <c r="Q65">
        <v>2</v>
      </c>
      <c r="R65" t="b">
        <v>1</v>
      </c>
      <c r="S65" t="s">
        <v>313</v>
      </c>
      <c r="T65">
        <v>0</v>
      </c>
    </row>
    <row r="66" spans="1:20">
      <c r="A66" t="s">
        <v>47</v>
      </c>
      <c r="B66">
        <v>2</v>
      </c>
      <c r="C66" t="s">
        <v>25</v>
      </c>
      <c r="D66">
        <v>5</v>
      </c>
      <c r="E66">
        <f>E68+8</f>
        <v>201</v>
      </c>
      <c r="F66">
        <f>D66+88</f>
        <v>93</v>
      </c>
      <c r="G66">
        <f>E66+80</f>
        <v>281</v>
      </c>
      <c r="I66">
        <v>0</v>
      </c>
      <c r="J66">
        <v>0</v>
      </c>
      <c r="K66">
        <v>0</v>
      </c>
      <c r="L66">
        <v>0</v>
      </c>
      <c r="N66" t="s">
        <v>21</v>
      </c>
      <c r="O66" t="s">
        <v>26</v>
      </c>
      <c r="Q66">
        <v>2</v>
      </c>
      <c r="R66" t="b">
        <v>0</v>
      </c>
      <c r="S66" t="s">
        <v>313</v>
      </c>
      <c r="T66">
        <v>0</v>
      </c>
    </row>
    <row r="67" spans="1:20">
      <c r="A67" t="s">
        <v>1432</v>
      </c>
      <c r="B67">
        <v>2</v>
      </c>
      <c r="C67" t="s">
        <v>19</v>
      </c>
      <c r="D67">
        <f>D66</f>
        <v>5</v>
      </c>
      <c r="E67">
        <f>G66-2</f>
        <v>279</v>
      </c>
      <c r="F67">
        <f>F66</f>
        <v>93</v>
      </c>
      <c r="G67">
        <f>E67+3</f>
        <v>282</v>
      </c>
      <c r="H67" t="s">
        <v>267</v>
      </c>
      <c r="I67">
        <v>8</v>
      </c>
      <c r="J67">
        <v>0</v>
      </c>
      <c r="K67">
        <v>1</v>
      </c>
      <c r="L67">
        <v>0</v>
      </c>
      <c r="N67" t="s">
        <v>21</v>
      </c>
      <c r="O67" t="s">
        <v>266</v>
      </c>
      <c r="Q67">
        <v>3</v>
      </c>
      <c r="R67" t="b">
        <v>1</v>
      </c>
      <c r="S67" t="s">
        <v>313</v>
      </c>
      <c r="T67">
        <v>0</v>
      </c>
    </row>
    <row r="68" spans="1:20">
      <c r="A68" t="s">
        <v>78</v>
      </c>
      <c r="B68">
        <v>2</v>
      </c>
      <c r="C68" t="s">
        <v>38</v>
      </c>
      <c r="D68">
        <v>99</v>
      </c>
      <c r="E68">
        <v>193</v>
      </c>
      <c r="F68">
        <f>D68+105</f>
        <v>204</v>
      </c>
      <c r="G68">
        <f>G112+5</f>
        <v>287</v>
      </c>
      <c r="I68">
        <v>0</v>
      </c>
      <c r="J68">
        <v>1</v>
      </c>
      <c r="K68">
        <v>0</v>
      </c>
      <c r="L68">
        <v>0</v>
      </c>
      <c r="M68" t="s">
        <v>96</v>
      </c>
      <c r="N68" t="s">
        <v>96</v>
      </c>
      <c r="O68" t="s">
        <v>26</v>
      </c>
      <c r="Q68">
        <v>0</v>
      </c>
      <c r="R68" t="b">
        <v>0</v>
      </c>
      <c r="S68" t="s">
        <v>313</v>
      </c>
      <c r="T68">
        <v>0</v>
      </c>
    </row>
    <row r="69" spans="1:20">
      <c r="A69" t="s">
        <v>229</v>
      </c>
      <c r="B69">
        <v>2</v>
      </c>
      <c r="C69" t="s">
        <v>19</v>
      </c>
      <c r="D69">
        <f>D68+1</f>
        <v>100</v>
      </c>
      <c r="E69">
        <f>E68+2</f>
        <v>195</v>
      </c>
      <c r="F69">
        <f>F68</f>
        <v>204</v>
      </c>
      <c r="G69">
        <f>E69+3</f>
        <v>198</v>
      </c>
      <c r="H69" t="s">
        <v>267</v>
      </c>
      <c r="I69">
        <v>8</v>
      </c>
      <c r="J69">
        <v>1</v>
      </c>
      <c r="K69">
        <v>0</v>
      </c>
      <c r="L69">
        <v>0</v>
      </c>
      <c r="N69" t="s">
        <v>96</v>
      </c>
      <c r="O69" t="s">
        <v>26</v>
      </c>
      <c r="Q69">
        <v>3</v>
      </c>
      <c r="R69" t="b">
        <v>0</v>
      </c>
      <c r="S69" t="s">
        <v>313</v>
      </c>
      <c r="T69">
        <v>0</v>
      </c>
    </row>
    <row r="70" spans="1:20">
      <c r="A70" t="s">
        <v>97</v>
      </c>
      <c r="B70">
        <v>2</v>
      </c>
      <c r="C70" t="s">
        <v>19</v>
      </c>
      <c r="D70">
        <f>D68+30</f>
        <v>129</v>
      </c>
      <c r="E70">
        <f>E68+7</f>
        <v>200</v>
      </c>
      <c r="F70">
        <f>D70+18</f>
        <v>147</v>
      </c>
      <c r="G70">
        <f>E70+3</f>
        <v>203</v>
      </c>
      <c r="H70" t="s">
        <v>267</v>
      </c>
      <c r="I70">
        <v>8</v>
      </c>
      <c r="J70">
        <v>0</v>
      </c>
      <c r="K70">
        <v>0</v>
      </c>
      <c r="L70">
        <v>0</v>
      </c>
      <c r="N70" t="s">
        <v>96</v>
      </c>
      <c r="O70" t="s">
        <v>39</v>
      </c>
      <c r="Q70">
        <v>3</v>
      </c>
      <c r="R70" t="b">
        <v>1</v>
      </c>
      <c r="S70" t="s">
        <v>313</v>
      </c>
      <c r="T70">
        <v>0</v>
      </c>
    </row>
    <row r="71" spans="1:20">
      <c r="A71" t="s">
        <v>98</v>
      </c>
      <c r="B71">
        <v>2</v>
      </c>
      <c r="C71" t="s">
        <v>19</v>
      </c>
      <c r="D71">
        <f>D74</f>
        <v>148</v>
      </c>
      <c r="E71">
        <f>E70</f>
        <v>200</v>
      </c>
      <c r="F71">
        <f>D75-1</f>
        <v>165</v>
      </c>
      <c r="G71">
        <f>E71+3</f>
        <v>203</v>
      </c>
      <c r="H71" t="s">
        <v>267</v>
      </c>
      <c r="I71">
        <v>8</v>
      </c>
      <c r="J71">
        <v>0</v>
      </c>
      <c r="K71">
        <v>0</v>
      </c>
      <c r="L71">
        <v>0</v>
      </c>
      <c r="N71" t="s">
        <v>96</v>
      </c>
      <c r="O71" t="s">
        <v>39</v>
      </c>
      <c r="Q71">
        <v>3</v>
      </c>
      <c r="R71" t="b">
        <v>1</v>
      </c>
      <c r="S71" t="s">
        <v>313</v>
      </c>
      <c r="T71">
        <v>0</v>
      </c>
    </row>
    <row r="72" spans="1:20">
      <c r="A72" t="s">
        <v>99</v>
      </c>
      <c r="B72">
        <v>2</v>
      </c>
      <c r="C72" t="s">
        <v>19</v>
      </c>
      <c r="D72">
        <f>D75-1</f>
        <v>165</v>
      </c>
      <c r="E72">
        <f t="shared" ref="E72:E76" si="0">E71</f>
        <v>200</v>
      </c>
      <c r="F72">
        <f>D76+1</f>
        <v>185</v>
      </c>
      <c r="G72">
        <f>E72+3</f>
        <v>203</v>
      </c>
      <c r="H72" t="s">
        <v>267</v>
      </c>
      <c r="I72">
        <v>8</v>
      </c>
      <c r="J72">
        <v>0</v>
      </c>
      <c r="K72">
        <v>0</v>
      </c>
      <c r="L72">
        <v>0</v>
      </c>
      <c r="N72" t="s">
        <v>96</v>
      </c>
      <c r="O72" t="s">
        <v>39</v>
      </c>
      <c r="Q72">
        <v>3</v>
      </c>
      <c r="R72" t="b">
        <v>1</v>
      </c>
      <c r="S72" t="s">
        <v>313</v>
      </c>
      <c r="T72">
        <v>0</v>
      </c>
    </row>
    <row r="73" spans="1:20">
      <c r="A73" t="s">
        <v>100</v>
      </c>
      <c r="B73">
        <v>2</v>
      </c>
      <c r="C73" t="s">
        <v>19</v>
      </c>
      <c r="D73">
        <f>D76</f>
        <v>184</v>
      </c>
      <c r="E73">
        <f t="shared" si="0"/>
        <v>200</v>
      </c>
      <c r="F73">
        <f>D73+18</f>
        <v>202</v>
      </c>
      <c r="G73">
        <f>E73+3</f>
        <v>203</v>
      </c>
      <c r="H73" t="s">
        <v>267</v>
      </c>
      <c r="I73">
        <v>8</v>
      </c>
      <c r="J73">
        <v>0</v>
      </c>
      <c r="K73">
        <v>0</v>
      </c>
      <c r="L73">
        <v>0</v>
      </c>
      <c r="N73" t="s">
        <v>96</v>
      </c>
      <c r="O73" t="s">
        <v>39</v>
      </c>
      <c r="Q73">
        <v>3</v>
      </c>
      <c r="R73" t="b">
        <v>1</v>
      </c>
      <c r="S73" t="s">
        <v>313</v>
      </c>
      <c r="T73">
        <v>0</v>
      </c>
    </row>
    <row r="74" spans="1:20">
      <c r="A74" t="s">
        <v>87</v>
      </c>
      <c r="B74">
        <v>2</v>
      </c>
      <c r="C74" t="s">
        <v>26</v>
      </c>
      <c r="D74">
        <f>F70+1</f>
        <v>148</v>
      </c>
      <c r="E74">
        <f t="shared" si="0"/>
        <v>200</v>
      </c>
      <c r="F74">
        <f>F70+1</f>
        <v>148</v>
      </c>
      <c r="G74">
        <f>G112+3</f>
        <v>285</v>
      </c>
      <c r="I74">
        <v>0</v>
      </c>
      <c r="J74">
        <v>0</v>
      </c>
      <c r="K74">
        <v>0</v>
      </c>
      <c r="L74">
        <v>0</v>
      </c>
      <c r="N74" t="s">
        <v>96</v>
      </c>
      <c r="O74" t="s">
        <v>26</v>
      </c>
      <c r="Q74">
        <v>4</v>
      </c>
      <c r="R74" t="b">
        <v>0</v>
      </c>
      <c r="S74" t="s">
        <v>313</v>
      </c>
      <c r="T74">
        <v>0</v>
      </c>
    </row>
    <row r="75" spans="1:20">
      <c r="A75" t="s">
        <v>88</v>
      </c>
      <c r="B75">
        <v>2</v>
      </c>
      <c r="C75" t="s">
        <v>26</v>
      </c>
      <c r="D75">
        <f>D74+18</f>
        <v>166</v>
      </c>
      <c r="E75">
        <f t="shared" si="0"/>
        <v>200</v>
      </c>
      <c r="F75">
        <f t="shared" ref="F75:F76" si="1">D75</f>
        <v>166</v>
      </c>
      <c r="G75">
        <f>G74</f>
        <v>285</v>
      </c>
      <c r="I75">
        <v>0</v>
      </c>
      <c r="J75">
        <v>0</v>
      </c>
      <c r="K75">
        <v>0</v>
      </c>
      <c r="L75">
        <v>0</v>
      </c>
      <c r="N75" t="s">
        <v>96</v>
      </c>
      <c r="O75" t="s">
        <v>26</v>
      </c>
      <c r="Q75">
        <v>4</v>
      </c>
      <c r="R75" t="b">
        <v>0</v>
      </c>
      <c r="S75" t="s">
        <v>313</v>
      </c>
      <c r="T75">
        <v>0</v>
      </c>
    </row>
    <row r="76" spans="1:20">
      <c r="A76" t="s">
        <v>89</v>
      </c>
      <c r="B76">
        <v>2</v>
      </c>
      <c r="C76" t="s">
        <v>26</v>
      </c>
      <c r="D76">
        <f>D75+18</f>
        <v>184</v>
      </c>
      <c r="E76">
        <f t="shared" si="0"/>
        <v>200</v>
      </c>
      <c r="F76">
        <f t="shared" si="1"/>
        <v>184</v>
      </c>
      <c r="G76">
        <f>G75</f>
        <v>285</v>
      </c>
      <c r="I76">
        <v>0</v>
      </c>
      <c r="J76">
        <v>0</v>
      </c>
      <c r="K76">
        <v>0</v>
      </c>
      <c r="L76">
        <v>0</v>
      </c>
      <c r="N76" t="s">
        <v>96</v>
      </c>
      <c r="O76" t="s">
        <v>26</v>
      </c>
      <c r="Q76">
        <v>4</v>
      </c>
      <c r="R76" t="b">
        <v>0</v>
      </c>
      <c r="S76" t="s">
        <v>313</v>
      </c>
      <c r="T76">
        <v>0</v>
      </c>
    </row>
    <row r="77" spans="1:20">
      <c r="A77" t="s">
        <v>103</v>
      </c>
      <c r="B77">
        <v>2</v>
      </c>
      <c r="C77" t="s">
        <v>26</v>
      </c>
      <c r="D77">
        <f>D68</f>
        <v>99</v>
      </c>
      <c r="E77">
        <f>E70+10</f>
        <v>210</v>
      </c>
      <c r="F77">
        <f>F68</f>
        <v>204</v>
      </c>
      <c r="G77">
        <f>E77</f>
        <v>210</v>
      </c>
      <c r="I77">
        <v>0</v>
      </c>
      <c r="J77">
        <v>0</v>
      </c>
      <c r="K77">
        <v>0</v>
      </c>
      <c r="L77">
        <v>0</v>
      </c>
      <c r="N77" t="s">
        <v>96</v>
      </c>
      <c r="O77" t="s">
        <v>26</v>
      </c>
      <c r="Q77">
        <v>4</v>
      </c>
      <c r="R77" t="b">
        <v>0</v>
      </c>
      <c r="S77" t="s">
        <v>313</v>
      </c>
      <c r="T77">
        <v>0</v>
      </c>
    </row>
    <row r="78" spans="1:20">
      <c r="A78" t="s">
        <v>108</v>
      </c>
      <c r="B78">
        <v>2</v>
      </c>
      <c r="C78" t="s">
        <v>19</v>
      </c>
      <c r="D78">
        <f>D68+1</f>
        <v>100</v>
      </c>
      <c r="E78">
        <f>E77+2</f>
        <v>212</v>
      </c>
      <c r="F78">
        <f>D78+36</f>
        <v>136</v>
      </c>
      <c r="G78">
        <f>E78+4</f>
        <v>216</v>
      </c>
      <c r="H78" t="s">
        <v>267</v>
      </c>
      <c r="I78">
        <v>8</v>
      </c>
      <c r="J78">
        <v>0</v>
      </c>
      <c r="K78">
        <v>0</v>
      </c>
      <c r="L78">
        <v>0</v>
      </c>
      <c r="N78" t="s">
        <v>96</v>
      </c>
      <c r="O78" t="s">
        <v>26</v>
      </c>
      <c r="Q78">
        <v>3</v>
      </c>
      <c r="R78" t="b">
        <v>1</v>
      </c>
      <c r="S78" t="s">
        <v>313</v>
      </c>
      <c r="T78">
        <v>0</v>
      </c>
    </row>
    <row r="79" spans="1:20">
      <c r="A79" t="s">
        <v>109</v>
      </c>
      <c r="B79">
        <v>2</v>
      </c>
      <c r="C79" t="s">
        <v>19</v>
      </c>
      <c r="D79">
        <f>D70+7</f>
        <v>136</v>
      </c>
      <c r="E79">
        <f>E78+1</f>
        <v>213</v>
      </c>
      <c r="F79">
        <f>D79+4</f>
        <v>140</v>
      </c>
      <c r="G79">
        <f>E79+3</f>
        <v>216</v>
      </c>
      <c r="H79" t="s">
        <v>20</v>
      </c>
      <c r="I79">
        <v>15</v>
      </c>
      <c r="J79">
        <v>1</v>
      </c>
      <c r="K79">
        <v>0</v>
      </c>
      <c r="L79">
        <v>0</v>
      </c>
      <c r="N79" t="s">
        <v>96</v>
      </c>
      <c r="O79" t="s">
        <v>26</v>
      </c>
      <c r="Q79">
        <v>2</v>
      </c>
      <c r="R79" t="b">
        <v>0</v>
      </c>
      <c r="S79" t="s">
        <v>313</v>
      </c>
      <c r="T79">
        <v>0</v>
      </c>
    </row>
    <row r="80" spans="1:20">
      <c r="A80" t="s">
        <v>110</v>
      </c>
      <c r="B80">
        <v>2</v>
      </c>
      <c r="C80" t="s">
        <v>19</v>
      </c>
      <c r="D80">
        <f>D79+18</f>
        <v>154</v>
      </c>
      <c r="E80">
        <f>E79</f>
        <v>213</v>
      </c>
      <c r="F80">
        <f>D80+4</f>
        <v>158</v>
      </c>
      <c r="G80">
        <f>E80+3</f>
        <v>216</v>
      </c>
      <c r="H80" t="s">
        <v>20</v>
      </c>
      <c r="I80">
        <v>15</v>
      </c>
      <c r="J80">
        <v>1</v>
      </c>
      <c r="K80">
        <v>0</v>
      </c>
      <c r="L80">
        <v>0</v>
      </c>
      <c r="N80" t="s">
        <v>96</v>
      </c>
      <c r="O80" t="s">
        <v>26</v>
      </c>
      <c r="Q80">
        <v>2</v>
      </c>
      <c r="R80" t="b">
        <v>0</v>
      </c>
      <c r="S80" t="s">
        <v>313</v>
      </c>
      <c r="T80">
        <v>0</v>
      </c>
    </row>
    <row r="81" spans="1:20">
      <c r="A81" t="s">
        <v>111</v>
      </c>
      <c r="B81">
        <v>2</v>
      </c>
      <c r="C81" t="s">
        <v>19</v>
      </c>
      <c r="D81">
        <f>D80+18</f>
        <v>172</v>
      </c>
      <c r="E81">
        <f>E80</f>
        <v>213</v>
      </c>
      <c r="F81">
        <f>D81+4</f>
        <v>176</v>
      </c>
      <c r="G81">
        <f>E81+3</f>
        <v>216</v>
      </c>
      <c r="H81" t="s">
        <v>20</v>
      </c>
      <c r="I81">
        <v>15</v>
      </c>
      <c r="J81">
        <v>1</v>
      </c>
      <c r="K81">
        <v>0</v>
      </c>
      <c r="L81">
        <v>0</v>
      </c>
      <c r="N81" t="s">
        <v>96</v>
      </c>
      <c r="O81" t="s">
        <v>26</v>
      </c>
      <c r="Q81">
        <v>2</v>
      </c>
      <c r="R81" t="b">
        <v>0</v>
      </c>
      <c r="S81" t="s">
        <v>313</v>
      </c>
      <c r="T81">
        <v>0</v>
      </c>
    </row>
    <row r="82" spans="1:20">
      <c r="A82" t="s">
        <v>112</v>
      </c>
      <c r="B82">
        <v>2</v>
      </c>
      <c r="C82" t="s">
        <v>19</v>
      </c>
      <c r="D82">
        <f>D81+18</f>
        <v>190</v>
      </c>
      <c r="E82">
        <f>E81</f>
        <v>213</v>
      </c>
      <c r="F82">
        <f>D82+4</f>
        <v>194</v>
      </c>
      <c r="G82">
        <f>E82+3</f>
        <v>216</v>
      </c>
      <c r="H82" t="s">
        <v>20</v>
      </c>
      <c r="I82">
        <v>15</v>
      </c>
      <c r="J82">
        <v>1</v>
      </c>
      <c r="K82">
        <v>0</v>
      </c>
      <c r="L82">
        <v>0</v>
      </c>
      <c r="N82" t="s">
        <v>96</v>
      </c>
      <c r="O82" t="s">
        <v>26</v>
      </c>
      <c r="Q82">
        <v>2</v>
      </c>
      <c r="R82" t="b">
        <v>0</v>
      </c>
      <c r="S82" t="s">
        <v>313</v>
      </c>
      <c r="T82">
        <v>0</v>
      </c>
    </row>
    <row r="83" spans="1:20">
      <c r="A83" t="s">
        <v>113</v>
      </c>
      <c r="B83">
        <v>2</v>
      </c>
      <c r="C83" t="s">
        <v>19</v>
      </c>
      <c r="D83">
        <f t="shared" ref="D83:D112" si="2">D78</f>
        <v>100</v>
      </c>
      <c r="E83">
        <f>E78+11</f>
        <v>223</v>
      </c>
      <c r="F83">
        <f>F78</f>
        <v>136</v>
      </c>
      <c r="G83">
        <f>E83+4</f>
        <v>227</v>
      </c>
      <c r="H83" t="s">
        <v>267</v>
      </c>
      <c r="I83">
        <v>8</v>
      </c>
      <c r="J83">
        <v>0</v>
      </c>
      <c r="K83">
        <v>0</v>
      </c>
      <c r="L83">
        <v>0</v>
      </c>
      <c r="N83" t="s">
        <v>96</v>
      </c>
      <c r="O83" t="s">
        <v>26</v>
      </c>
      <c r="Q83">
        <v>3</v>
      </c>
      <c r="R83" t="b">
        <v>1</v>
      </c>
      <c r="S83" t="s">
        <v>313</v>
      </c>
      <c r="T83">
        <v>0</v>
      </c>
    </row>
    <row r="84" spans="1:20">
      <c r="A84" t="s">
        <v>114</v>
      </c>
      <c r="B84">
        <v>2</v>
      </c>
      <c r="C84" t="s">
        <v>19</v>
      </c>
      <c r="D84">
        <f t="shared" si="2"/>
        <v>136</v>
      </c>
      <c r="E84">
        <f>E83+1</f>
        <v>224</v>
      </c>
      <c r="F84">
        <f>D84+4</f>
        <v>140</v>
      </c>
      <c r="G84">
        <f>E84+3</f>
        <v>227</v>
      </c>
      <c r="H84" t="s">
        <v>20</v>
      </c>
      <c r="I84">
        <v>15</v>
      </c>
      <c r="J84">
        <v>1</v>
      </c>
      <c r="K84">
        <v>0</v>
      </c>
      <c r="L84">
        <v>0</v>
      </c>
      <c r="N84" t="s">
        <v>96</v>
      </c>
      <c r="O84" t="s">
        <v>26</v>
      </c>
      <c r="Q84">
        <v>2</v>
      </c>
      <c r="R84" t="b">
        <v>0</v>
      </c>
      <c r="S84" t="s">
        <v>313</v>
      </c>
      <c r="T84">
        <v>0</v>
      </c>
    </row>
    <row r="85" spans="1:20">
      <c r="A85" t="s">
        <v>115</v>
      </c>
      <c r="B85">
        <v>2</v>
      </c>
      <c r="C85" t="s">
        <v>19</v>
      </c>
      <c r="D85">
        <f t="shared" si="2"/>
        <v>154</v>
      </c>
      <c r="E85">
        <f>E84</f>
        <v>224</v>
      </c>
      <c r="F85">
        <f>D85+4</f>
        <v>158</v>
      </c>
      <c r="G85">
        <f>E85+3</f>
        <v>227</v>
      </c>
      <c r="H85" t="s">
        <v>20</v>
      </c>
      <c r="I85">
        <v>15</v>
      </c>
      <c r="J85">
        <v>1</v>
      </c>
      <c r="K85">
        <v>0</v>
      </c>
      <c r="L85">
        <v>0</v>
      </c>
      <c r="N85" t="s">
        <v>96</v>
      </c>
      <c r="O85" t="s">
        <v>26</v>
      </c>
      <c r="Q85">
        <v>2</v>
      </c>
      <c r="R85" t="b">
        <v>0</v>
      </c>
      <c r="S85" t="s">
        <v>313</v>
      </c>
      <c r="T85">
        <v>0</v>
      </c>
    </row>
    <row r="86" spans="1:20">
      <c r="A86" t="s">
        <v>116</v>
      </c>
      <c r="B86">
        <v>2</v>
      </c>
      <c r="C86" t="s">
        <v>19</v>
      </c>
      <c r="D86">
        <f t="shared" si="2"/>
        <v>172</v>
      </c>
      <c r="E86">
        <f>E85</f>
        <v>224</v>
      </c>
      <c r="F86">
        <f>D86+4</f>
        <v>176</v>
      </c>
      <c r="G86">
        <f>E86+3</f>
        <v>227</v>
      </c>
      <c r="H86" t="s">
        <v>20</v>
      </c>
      <c r="I86">
        <v>15</v>
      </c>
      <c r="J86">
        <v>1</v>
      </c>
      <c r="K86">
        <v>0</v>
      </c>
      <c r="L86">
        <v>0</v>
      </c>
      <c r="N86" t="s">
        <v>96</v>
      </c>
      <c r="O86" t="s">
        <v>26</v>
      </c>
      <c r="Q86">
        <v>2</v>
      </c>
      <c r="R86" t="b">
        <v>0</v>
      </c>
      <c r="S86" t="s">
        <v>313</v>
      </c>
      <c r="T86">
        <v>0</v>
      </c>
    </row>
    <row r="87" spans="1:20">
      <c r="A87" t="s">
        <v>117</v>
      </c>
      <c r="B87">
        <v>2</v>
      </c>
      <c r="C87" t="s">
        <v>19</v>
      </c>
      <c r="D87">
        <f t="shared" si="2"/>
        <v>190</v>
      </c>
      <c r="E87">
        <f>E86</f>
        <v>224</v>
      </c>
      <c r="F87">
        <f>D87+4</f>
        <v>194</v>
      </c>
      <c r="G87">
        <f>E87+3</f>
        <v>227</v>
      </c>
      <c r="H87" t="s">
        <v>20</v>
      </c>
      <c r="I87">
        <v>15</v>
      </c>
      <c r="J87">
        <v>1</v>
      </c>
      <c r="K87">
        <v>0</v>
      </c>
      <c r="L87">
        <v>0</v>
      </c>
      <c r="N87" t="s">
        <v>96</v>
      </c>
      <c r="O87" t="s">
        <v>26</v>
      </c>
      <c r="Q87">
        <v>2</v>
      </c>
      <c r="R87" t="b">
        <v>0</v>
      </c>
      <c r="S87" t="s">
        <v>313</v>
      </c>
      <c r="T87">
        <v>0</v>
      </c>
    </row>
    <row r="88" spans="1:20">
      <c r="A88" t="s">
        <v>118</v>
      </c>
      <c r="B88">
        <v>2</v>
      </c>
      <c r="C88" t="s">
        <v>19</v>
      </c>
      <c r="D88">
        <f t="shared" si="2"/>
        <v>100</v>
      </c>
      <c r="E88">
        <f>E83+11</f>
        <v>234</v>
      </c>
      <c r="F88">
        <f>F83</f>
        <v>136</v>
      </c>
      <c r="G88">
        <f>E88+4</f>
        <v>238</v>
      </c>
      <c r="H88" t="s">
        <v>267</v>
      </c>
      <c r="I88">
        <v>8</v>
      </c>
      <c r="J88">
        <v>0</v>
      </c>
      <c r="K88">
        <v>0</v>
      </c>
      <c r="L88">
        <v>0</v>
      </c>
      <c r="N88" t="s">
        <v>96</v>
      </c>
      <c r="O88" t="s">
        <v>26</v>
      </c>
      <c r="Q88">
        <v>3</v>
      </c>
      <c r="R88" t="b">
        <v>1</v>
      </c>
      <c r="S88" t="s">
        <v>313</v>
      </c>
      <c r="T88">
        <v>0</v>
      </c>
    </row>
    <row r="89" spans="1:20">
      <c r="A89" t="s">
        <v>119</v>
      </c>
      <c r="B89">
        <v>2</v>
      </c>
      <c r="C89" t="s">
        <v>19</v>
      </c>
      <c r="D89">
        <f t="shared" si="2"/>
        <v>136</v>
      </c>
      <c r="E89">
        <f>E88+1</f>
        <v>235</v>
      </c>
      <c r="F89">
        <f>D89+4</f>
        <v>140</v>
      </c>
      <c r="G89">
        <f>E89+3</f>
        <v>238</v>
      </c>
      <c r="H89" t="s">
        <v>20</v>
      </c>
      <c r="I89">
        <v>15</v>
      </c>
      <c r="J89">
        <v>1</v>
      </c>
      <c r="K89">
        <v>0</v>
      </c>
      <c r="L89">
        <v>0</v>
      </c>
      <c r="N89" t="s">
        <v>96</v>
      </c>
      <c r="O89" t="s">
        <v>26</v>
      </c>
      <c r="Q89">
        <v>2</v>
      </c>
      <c r="R89" t="b">
        <v>0</v>
      </c>
      <c r="S89" t="s">
        <v>313</v>
      </c>
      <c r="T89">
        <v>0</v>
      </c>
    </row>
    <row r="90" spans="1:20">
      <c r="A90" t="s">
        <v>120</v>
      </c>
      <c r="B90">
        <v>2</v>
      </c>
      <c r="C90" t="s">
        <v>19</v>
      </c>
      <c r="D90">
        <f t="shared" si="2"/>
        <v>154</v>
      </c>
      <c r="E90">
        <f>E89</f>
        <v>235</v>
      </c>
      <c r="F90">
        <f>D90+4</f>
        <v>158</v>
      </c>
      <c r="G90">
        <f>E90+3</f>
        <v>238</v>
      </c>
      <c r="H90" t="s">
        <v>20</v>
      </c>
      <c r="I90">
        <v>15</v>
      </c>
      <c r="J90">
        <v>1</v>
      </c>
      <c r="K90">
        <v>0</v>
      </c>
      <c r="L90">
        <v>0</v>
      </c>
      <c r="N90" t="s">
        <v>96</v>
      </c>
      <c r="O90" t="s">
        <v>26</v>
      </c>
      <c r="Q90">
        <v>2</v>
      </c>
      <c r="R90" t="b">
        <v>0</v>
      </c>
      <c r="S90" t="s">
        <v>313</v>
      </c>
      <c r="T90">
        <v>0</v>
      </c>
    </row>
    <row r="91" spans="1:20">
      <c r="A91" t="s">
        <v>121</v>
      </c>
      <c r="B91">
        <v>2</v>
      </c>
      <c r="C91" t="s">
        <v>19</v>
      </c>
      <c r="D91">
        <f t="shared" si="2"/>
        <v>172</v>
      </c>
      <c r="E91">
        <f>E90</f>
        <v>235</v>
      </c>
      <c r="F91">
        <f>D91+4</f>
        <v>176</v>
      </c>
      <c r="G91">
        <f>E91+3</f>
        <v>238</v>
      </c>
      <c r="H91" t="s">
        <v>20</v>
      </c>
      <c r="I91">
        <v>15</v>
      </c>
      <c r="J91">
        <v>1</v>
      </c>
      <c r="K91">
        <v>0</v>
      </c>
      <c r="L91">
        <v>0</v>
      </c>
      <c r="N91" t="s">
        <v>96</v>
      </c>
      <c r="O91" t="s">
        <v>26</v>
      </c>
      <c r="Q91">
        <v>2</v>
      </c>
      <c r="R91" t="b">
        <v>0</v>
      </c>
      <c r="S91" t="s">
        <v>313</v>
      </c>
      <c r="T91">
        <v>0</v>
      </c>
    </row>
    <row r="92" spans="1:20">
      <c r="A92" t="s">
        <v>122</v>
      </c>
      <c r="B92">
        <v>2</v>
      </c>
      <c r="C92" t="s">
        <v>19</v>
      </c>
      <c r="D92">
        <f t="shared" si="2"/>
        <v>190</v>
      </c>
      <c r="E92">
        <f>E91</f>
        <v>235</v>
      </c>
      <c r="F92">
        <f>D92+4</f>
        <v>194</v>
      </c>
      <c r="G92">
        <f>E92+3</f>
        <v>238</v>
      </c>
      <c r="H92" t="s">
        <v>20</v>
      </c>
      <c r="I92">
        <v>15</v>
      </c>
      <c r="J92">
        <v>1</v>
      </c>
      <c r="K92">
        <v>0</v>
      </c>
      <c r="L92">
        <v>0</v>
      </c>
      <c r="N92" t="s">
        <v>96</v>
      </c>
      <c r="O92" t="s">
        <v>26</v>
      </c>
      <c r="Q92">
        <v>2</v>
      </c>
      <c r="R92" t="b">
        <v>0</v>
      </c>
      <c r="S92" t="s">
        <v>313</v>
      </c>
      <c r="T92">
        <v>0</v>
      </c>
    </row>
    <row r="93" spans="1:20">
      <c r="A93" t="s">
        <v>123</v>
      </c>
      <c r="B93">
        <v>2</v>
      </c>
      <c r="C93" t="s">
        <v>19</v>
      </c>
      <c r="D93">
        <f t="shared" si="2"/>
        <v>100</v>
      </c>
      <c r="E93">
        <f>E88+11</f>
        <v>245</v>
      </c>
      <c r="F93">
        <f>F88</f>
        <v>136</v>
      </c>
      <c r="G93">
        <f>E93+4</f>
        <v>249</v>
      </c>
      <c r="H93" t="s">
        <v>267</v>
      </c>
      <c r="I93">
        <v>8</v>
      </c>
      <c r="J93">
        <v>0</v>
      </c>
      <c r="K93">
        <v>0</v>
      </c>
      <c r="L93">
        <v>0</v>
      </c>
      <c r="N93" t="s">
        <v>96</v>
      </c>
      <c r="O93" t="s">
        <v>26</v>
      </c>
      <c r="Q93">
        <v>3</v>
      </c>
      <c r="R93" t="b">
        <v>1</v>
      </c>
      <c r="S93" t="s">
        <v>313</v>
      </c>
      <c r="T93">
        <v>0</v>
      </c>
    </row>
    <row r="94" spans="1:20">
      <c r="A94" t="s">
        <v>124</v>
      </c>
      <c r="B94">
        <v>2</v>
      </c>
      <c r="C94" t="s">
        <v>19</v>
      </c>
      <c r="D94">
        <f t="shared" si="2"/>
        <v>136</v>
      </c>
      <c r="E94">
        <f>E93+1</f>
        <v>246</v>
      </c>
      <c r="F94">
        <f>D94+4</f>
        <v>140</v>
      </c>
      <c r="G94">
        <f>E94+3</f>
        <v>249</v>
      </c>
      <c r="H94" t="s">
        <v>20</v>
      </c>
      <c r="I94">
        <v>15</v>
      </c>
      <c r="J94">
        <v>1</v>
      </c>
      <c r="K94">
        <v>0</v>
      </c>
      <c r="L94">
        <v>0</v>
      </c>
      <c r="N94" t="s">
        <v>96</v>
      </c>
      <c r="O94" t="s">
        <v>26</v>
      </c>
      <c r="Q94">
        <v>2</v>
      </c>
      <c r="R94" t="b">
        <v>0</v>
      </c>
      <c r="S94" t="s">
        <v>313</v>
      </c>
      <c r="T94">
        <v>0</v>
      </c>
    </row>
    <row r="95" spans="1:20">
      <c r="A95" t="s">
        <v>125</v>
      </c>
      <c r="B95">
        <v>2</v>
      </c>
      <c r="C95" t="s">
        <v>19</v>
      </c>
      <c r="D95">
        <f t="shared" si="2"/>
        <v>154</v>
      </c>
      <c r="E95">
        <f>E94</f>
        <v>246</v>
      </c>
      <c r="F95">
        <f>D95+4</f>
        <v>158</v>
      </c>
      <c r="G95">
        <f>E95+3</f>
        <v>249</v>
      </c>
      <c r="H95" t="s">
        <v>20</v>
      </c>
      <c r="I95">
        <v>15</v>
      </c>
      <c r="J95">
        <v>1</v>
      </c>
      <c r="K95">
        <v>0</v>
      </c>
      <c r="L95">
        <v>0</v>
      </c>
      <c r="N95" t="s">
        <v>96</v>
      </c>
      <c r="O95" t="s">
        <v>26</v>
      </c>
      <c r="Q95">
        <v>2</v>
      </c>
      <c r="R95" t="b">
        <v>0</v>
      </c>
      <c r="S95" t="s">
        <v>313</v>
      </c>
      <c r="T95">
        <v>0</v>
      </c>
    </row>
    <row r="96" spans="1:20">
      <c r="A96" t="s">
        <v>126</v>
      </c>
      <c r="B96">
        <v>2</v>
      </c>
      <c r="C96" t="s">
        <v>19</v>
      </c>
      <c r="D96">
        <f t="shared" si="2"/>
        <v>172</v>
      </c>
      <c r="E96">
        <f>E95</f>
        <v>246</v>
      </c>
      <c r="F96">
        <f>D96+4</f>
        <v>176</v>
      </c>
      <c r="G96">
        <f>E96+3</f>
        <v>249</v>
      </c>
      <c r="H96" t="s">
        <v>20</v>
      </c>
      <c r="I96">
        <v>15</v>
      </c>
      <c r="J96">
        <v>1</v>
      </c>
      <c r="K96">
        <v>0</v>
      </c>
      <c r="L96">
        <v>0</v>
      </c>
      <c r="N96" t="s">
        <v>96</v>
      </c>
      <c r="O96" t="s">
        <v>26</v>
      </c>
      <c r="Q96">
        <v>2</v>
      </c>
      <c r="R96" t="b">
        <v>0</v>
      </c>
      <c r="S96" t="s">
        <v>313</v>
      </c>
      <c r="T96">
        <v>0</v>
      </c>
    </row>
    <row r="97" spans="1:20">
      <c r="A97" t="s">
        <v>127</v>
      </c>
      <c r="B97">
        <v>2</v>
      </c>
      <c r="C97" t="s">
        <v>19</v>
      </c>
      <c r="D97">
        <f t="shared" si="2"/>
        <v>190</v>
      </c>
      <c r="E97">
        <f>E96</f>
        <v>246</v>
      </c>
      <c r="F97">
        <f>D97+4</f>
        <v>194</v>
      </c>
      <c r="G97">
        <f>E97+3</f>
        <v>249</v>
      </c>
      <c r="H97" t="s">
        <v>20</v>
      </c>
      <c r="I97">
        <v>15</v>
      </c>
      <c r="J97">
        <v>1</v>
      </c>
      <c r="K97">
        <v>0</v>
      </c>
      <c r="L97">
        <v>0</v>
      </c>
      <c r="N97" t="s">
        <v>96</v>
      </c>
      <c r="O97" t="s">
        <v>26</v>
      </c>
      <c r="Q97">
        <v>2</v>
      </c>
      <c r="R97" t="b">
        <v>0</v>
      </c>
      <c r="S97" t="s">
        <v>313</v>
      </c>
      <c r="T97">
        <v>0</v>
      </c>
    </row>
    <row r="98" spans="1:20">
      <c r="A98" t="s">
        <v>128</v>
      </c>
      <c r="B98">
        <v>2</v>
      </c>
      <c r="C98" t="s">
        <v>19</v>
      </c>
      <c r="D98">
        <f t="shared" si="2"/>
        <v>100</v>
      </c>
      <c r="E98">
        <f>E93+11</f>
        <v>256</v>
      </c>
      <c r="F98">
        <f>F93</f>
        <v>136</v>
      </c>
      <c r="G98">
        <f>E98+4</f>
        <v>260</v>
      </c>
      <c r="H98" t="s">
        <v>267</v>
      </c>
      <c r="I98">
        <v>8</v>
      </c>
      <c r="J98">
        <v>0</v>
      </c>
      <c r="K98">
        <v>0</v>
      </c>
      <c r="L98">
        <v>0</v>
      </c>
      <c r="N98" t="s">
        <v>96</v>
      </c>
      <c r="O98" t="s">
        <v>26</v>
      </c>
      <c r="Q98">
        <v>3</v>
      </c>
      <c r="R98" t="b">
        <v>1</v>
      </c>
      <c r="S98" t="s">
        <v>313</v>
      </c>
      <c r="T98">
        <v>0</v>
      </c>
    </row>
    <row r="99" spans="1:20">
      <c r="A99" t="s">
        <v>129</v>
      </c>
      <c r="B99">
        <v>2</v>
      </c>
      <c r="C99" t="s">
        <v>19</v>
      </c>
      <c r="D99">
        <f t="shared" si="2"/>
        <v>136</v>
      </c>
      <c r="E99">
        <f>E98+1</f>
        <v>257</v>
      </c>
      <c r="F99">
        <f>D99+4</f>
        <v>140</v>
      </c>
      <c r="G99">
        <f>E99+3</f>
        <v>260</v>
      </c>
      <c r="H99" t="s">
        <v>20</v>
      </c>
      <c r="I99">
        <v>15</v>
      </c>
      <c r="J99">
        <v>1</v>
      </c>
      <c r="K99">
        <v>0</v>
      </c>
      <c r="L99">
        <v>0</v>
      </c>
      <c r="N99" t="s">
        <v>96</v>
      </c>
      <c r="O99" t="s">
        <v>26</v>
      </c>
      <c r="Q99">
        <v>2</v>
      </c>
      <c r="R99" t="b">
        <v>0</v>
      </c>
      <c r="S99" t="s">
        <v>313</v>
      </c>
      <c r="T99">
        <v>0</v>
      </c>
    </row>
    <row r="100" spans="1:20">
      <c r="A100" t="s">
        <v>130</v>
      </c>
      <c r="B100">
        <v>2</v>
      </c>
      <c r="C100" t="s">
        <v>19</v>
      </c>
      <c r="D100">
        <f t="shared" si="2"/>
        <v>154</v>
      </c>
      <c r="E100">
        <f>E99</f>
        <v>257</v>
      </c>
      <c r="F100">
        <f>D100+4</f>
        <v>158</v>
      </c>
      <c r="G100">
        <f>E100+3</f>
        <v>260</v>
      </c>
      <c r="H100" t="s">
        <v>20</v>
      </c>
      <c r="I100">
        <v>15</v>
      </c>
      <c r="J100">
        <v>1</v>
      </c>
      <c r="K100">
        <v>0</v>
      </c>
      <c r="L100">
        <v>0</v>
      </c>
      <c r="N100" t="s">
        <v>96</v>
      </c>
      <c r="O100" t="s">
        <v>26</v>
      </c>
      <c r="Q100">
        <v>2</v>
      </c>
      <c r="R100" t="b">
        <v>0</v>
      </c>
      <c r="S100" t="s">
        <v>313</v>
      </c>
      <c r="T100">
        <v>0</v>
      </c>
    </row>
    <row r="101" spans="1:20">
      <c r="A101" t="s">
        <v>131</v>
      </c>
      <c r="B101">
        <v>2</v>
      </c>
      <c r="C101" t="s">
        <v>19</v>
      </c>
      <c r="D101">
        <f t="shared" si="2"/>
        <v>172</v>
      </c>
      <c r="E101">
        <f>E100</f>
        <v>257</v>
      </c>
      <c r="F101">
        <f>D101+4</f>
        <v>176</v>
      </c>
      <c r="G101">
        <f>E101+3</f>
        <v>260</v>
      </c>
      <c r="H101" t="s">
        <v>20</v>
      </c>
      <c r="I101">
        <v>15</v>
      </c>
      <c r="J101">
        <v>1</v>
      </c>
      <c r="K101">
        <v>0</v>
      </c>
      <c r="L101">
        <v>0</v>
      </c>
      <c r="N101" t="s">
        <v>96</v>
      </c>
      <c r="O101" t="s">
        <v>26</v>
      </c>
      <c r="Q101">
        <v>2</v>
      </c>
      <c r="R101" t="b">
        <v>0</v>
      </c>
      <c r="S101" t="s">
        <v>313</v>
      </c>
      <c r="T101">
        <v>0</v>
      </c>
    </row>
    <row r="102" spans="1:20">
      <c r="A102" t="s">
        <v>132</v>
      </c>
      <c r="B102">
        <v>2</v>
      </c>
      <c r="C102" t="s">
        <v>19</v>
      </c>
      <c r="D102">
        <f t="shared" si="2"/>
        <v>190</v>
      </c>
      <c r="E102">
        <f>E101</f>
        <v>257</v>
      </c>
      <c r="F102">
        <f>D102+4</f>
        <v>194</v>
      </c>
      <c r="G102">
        <f>E102+3</f>
        <v>260</v>
      </c>
      <c r="H102" t="s">
        <v>20</v>
      </c>
      <c r="I102">
        <v>15</v>
      </c>
      <c r="J102">
        <v>1</v>
      </c>
      <c r="K102">
        <v>0</v>
      </c>
      <c r="L102">
        <v>0</v>
      </c>
      <c r="N102" t="s">
        <v>96</v>
      </c>
      <c r="O102" t="s">
        <v>26</v>
      </c>
      <c r="Q102">
        <v>2</v>
      </c>
      <c r="R102" t="b">
        <v>0</v>
      </c>
      <c r="S102" t="s">
        <v>313</v>
      </c>
      <c r="T102">
        <v>0</v>
      </c>
    </row>
    <row r="103" spans="1:20">
      <c r="A103" t="s">
        <v>133</v>
      </c>
      <c r="B103">
        <v>2</v>
      </c>
      <c r="C103" t="s">
        <v>19</v>
      </c>
      <c r="D103">
        <f t="shared" si="2"/>
        <v>100</v>
      </c>
      <c r="E103">
        <f>E98+11</f>
        <v>267</v>
      </c>
      <c r="F103">
        <f>F98</f>
        <v>136</v>
      </c>
      <c r="G103">
        <f>E103+4</f>
        <v>271</v>
      </c>
      <c r="H103" t="s">
        <v>267</v>
      </c>
      <c r="I103">
        <v>8</v>
      </c>
      <c r="J103">
        <v>0</v>
      </c>
      <c r="K103">
        <v>0</v>
      </c>
      <c r="L103">
        <v>0</v>
      </c>
      <c r="N103" t="s">
        <v>96</v>
      </c>
      <c r="O103" t="s">
        <v>26</v>
      </c>
      <c r="Q103">
        <v>3</v>
      </c>
      <c r="R103" t="b">
        <v>1</v>
      </c>
      <c r="S103" t="s">
        <v>313</v>
      </c>
      <c r="T103">
        <v>0</v>
      </c>
    </row>
    <row r="104" spans="1:20">
      <c r="A104" t="s">
        <v>134</v>
      </c>
      <c r="B104">
        <v>2</v>
      </c>
      <c r="C104" t="s">
        <v>19</v>
      </c>
      <c r="D104">
        <f t="shared" si="2"/>
        <v>136</v>
      </c>
      <c r="E104">
        <f>E103+1</f>
        <v>268</v>
      </c>
      <c r="F104">
        <f>D104+4</f>
        <v>140</v>
      </c>
      <c r="G104">
        <f>E104+3</f>
        <v>271</v>
      </c>
      <c r="H104" t="s">
        <v>20</v>
      </c>
      <c r="I104">
        <v>15</v>
      </c>
      <c r="J104">
        <v>1</v>
      </c>
      <c r="K104">
        <v>0</v>
      </c>
      <c r="L104">
        <v>0</v>
      </c>
      <c r="N104" t="s">
        <v>96</v>
      </c>
      <c r="O104" t="s">
        <v>26</v>
      </c>
      <c r="Q104">
        <v>2</v>
      </c>
      <c r="R104" t="b">
        <v>0</v>
      </c>
      <c r="S104" t="s">
        <v>313</v>
      </c>
      <c r="T104">
        <v>0</v>
      </c>
    </row>
    <row r="105" spans="1:20">
      <c r="A105" t="s">
        <v>135</v>
      </c>
      <c r="B105">
        <v>2</v>
      </c>
      <c r="C105" t="s">
        <v>19</v>
      </c>
      <c r="D105">
        <f t="shared" si="2"/>
        <v>154</v>
      </c>
      <c r="E105">
        <f>E104</f>
        <v>268</v>
      </c>
      <c r="F105">
        <f>D105+4</f>
        <v>158</v>
      </c>
      <c r="G105">
        <f>E105+3</f>
        <v>271</v>
      </c>
      <c r="H105" t="s">
        <v>20</v>
      </c>
      <c r="I105">
        <v>15</v>
      </c>
      <c r="J105">
        <v>1</v>
      </c>
      <c r="K105">
        <v>0</v>
      </c>
      <c r="L105">
        <v>0</v>
      </c>
      <c r="N105" t="s">
        <v>96</v>
      </c>
      <c r="O105" t="s">
        <v>26</v>
      </c>
      <c r="Q105">
        <v>2</v>
      </c>
      <c r="R105" t="b">
        <v>0</v>
      </c>
      <c r="S105" t="s">
        <v>313</v>
      </c>
      <c r="T105">
        <v>0</v>
      </c>
    </row>
    <row r="106" spans="1:20">
      <c r="A106" t="s">
        <v>136</v>
      </c>
      <c r="B106">
        <v>2</v>
      </c>
      <c r="C106" t="s">
        <v>19</v>
      </c>
      <c r="D106">
        <f t="shared" si="2"/>
        <v>172</v>
      </c>
      <c r="E106">
        <f>E105</f>
        <v>268</v>
      </c>
      <c r="F106">
        <f>D106+4</f>
        <v>176</v>
      </c>
      <c r="G106">
        <f>E106+3</f>
        <v>271</v>
      </c>
      <c r="H106" t="s">
        <v>20</v>
      </c>
      <c r="I106">
        <v>15</v>
      </c>
      <c r="J106">
        <v>1</v>
      </c>
      <c r="K106">
        <v>0</v>
      </c>
      <c r="L106">
        <v>0</v>
      </c>
      <c r="N106" t="s">
        <v>96</v>
      </c>
      <c r="O106" t="s">
        <v>26</v>
      </c>
      <c r="Q106">
        <v>2</v>
      </c>
      <c r="R106" t="b">
        <v>0</v>
      </c>
      <c r="S106" t="s">
        <v>313</v>
      </c>
      <c r="T106">
        <v>0</v>
      </c>
    </row>
    <row r="107" spans="1:20">
      <c r="A107" t="s">
        <v>137</v>
      </c>
      <c r="B107">
        <v>2</v>
      </c>
      <c r="C107" t="s">
        <v>19</v>
      </c>
      <c r="D107">
        <f t="shared" si="2"/>
        <v>190</v>
      </c>
      <c r="E107">
        <f>E106</f>
        <v>268</v>
      </c>
      <c r="F107">
        <f>D107+4</f>
        <v>194</v>
      </c>
      <c r="G107">
        <f>E107+3</f>
        <v>271</v>
      </c>
      <c r="H107" t="s">
        <v>20</v>
      </c>
      <c r="I107">
        <v>15</v>
      </c>
      <c r="J107">
        <v>1</v>
      </c>
      <c r="K107">
        <v>0</v>
      </c>
      <c r="L107">
        <v>0</v>
      </c>
      <c r="N107" t="s">
        <v>96</v>
      </c>
      <c r="O107" t="s">
        <v>26</v>
      </c>
      <c r="Q107">
        <v>2</v>
      </c>
      <c r="R107" t="b">
        <v>0</v>
      </c>
      <c r="S107" t="s">
        <v>313</v>
      </c>
      <c r="T107">
        <v>0</v>
      </c>
    </row>
    <row r="108" spans="1:20">
      <c r="A108" t="s">
        <v>138</v>
      </c>
      <c r="B108">
        <v>2</v>
      </c>
      <c r="C108" t="s">
        <v>19</v>
      </c>
      <c r="D108">
        <f t="shared" si="2"/>
        <v>100</v>
      </c>
      <c r="E108">
        <f>E103+11</f>
        <v>278</v>
      </c>
      <c r="F108">
        <f>F103</f>
        <v>136</v>
      </c>
      <c r="G108">
        <f>E108+4</f>
        <v>282</v>
      </c>
      <c r="H108" t="s">
        <v>267</v>
      </c>
      <c r="I108">
        <v>8</v>
      </c>
      <c r="J108">
        <v>0</v>
      </c>
      <c r="K108">
        <v>0</v>
      </c>
      <c r="L108">
        <v>0</v>
      </c>
      <c r="N108" t="s">
        <v>96</v>
      </c>
      <c r="O108" t="s">
        <v>26</v>
      </c>
      <c r="Q108">
        <v>3</v>
      </c>
      <c r="R108" t="b">
        <v>1</v>
      </c>
      <c r="S108" t="s">
        <v>313</v>
      </c>
      <c r="T108">
        <v>0</v>
      </c>
    </row>
    <row r="109" spans="1:20">
      <c r="A109" t="s">
        <v>139</v>
      </c>
      <c r="B109">
        <v>2</v>
      </c>
      <c r="C109" t="s">
        <v>19</v>
      </c>
      <c r="D109">
        <f t="shared" si="2"/>
        <v>136</v>
      </c>
      <c r="E109">
        <f>E108+1</f>
        <v>279</v>
      </c>
      <c r="F109">
        <f>D109+4</f>
        <v>140</v>
      </c>
      <c r="G109">
        <f>E109+3</f>
        <v>282</v>
      </c>
      <c r="H109" t="s">
        <v>20</v>
      </c>
      <c r="I109">
        <v>15</v>
      </c>
      <c r="J109">
        <v>1</v>
      </c>
      <c r="K109">
        <v>0</v>
      </c>
      <c r="L109">
        <v>0</v>
      </c>
      <c r="N109" t="s">
        <v>96</v>
      </c>
      <c r="O109" t="s">
        <v>26</v>
      </c>
      <c r="Q109">
        <v>2</v>
      </c>
      <c r="R109" t="b">
        <v>0</v>
      </c>
      <c r="S109" t="s">
        <v>313</v>
      </c>
      <c r="T109">
        <v>0</v>
      </c>
    </row>
    <row r="110" spans="1:20">
      <c r="A110" t="s">
        <v>140</v>
      </c>
      <c r="B110">
        <v>2</v>
      </c>
      <c r="C110" t="s">
        <v>19</v>
      </c>
      <c r="D110">
        <f t="shared" si="2"/>
        <v>154</v>
      </c>
      <c r="E110">
        <f>E109</f>
        <v>279</v>
      </c>
      <c r="F110">
        <f>D110+4</f>
        <v>158</v>
      </c>
      <c r="G110">
        <f>E110+3</f>
        <v>282</v>
      </c>
      <c r="H110" t="s">
        <v>20</v>
      </c>
      <c r="I110">
        <v>15</v>
      </c>
      <c r="J110">
        <v>1</v>
      </c>
      <c r="K110">
        <v>0</v>
      </c>
      <c r="L110">
        <v>0</v>
      </c>
      <c r="N110" t="s">
        <v>96</v>
      </c>
      <c r="O110" t="s">
        <v>26</v>
      </c>
      <c r="Q110">
        <v>2</v>
      </c>
      <c r="R110" t="b">
        <v>0</v>
      </c>
      <c r="S110" t="s">
        <v>313</v>
      </c>
      <c r="T110">
        <v>0</v>
      </c>
    </row>
    <row r="111" spans="1:20">
      <c r="A111" t="s">
        <v>141</v>
      </c>
      <c r="B111">
        <v>2</v>
      </c>
      <c r="C111" t="s">
        <v>19</v>
      </c>
      <c r="D111">
        <f t="shared" si="2"/>
        <v>172</v>
      </c>
      <c r="E111">
        <f>E110</f>
        <v>279</v>
      </c>
      <c r="F111">
        <f>D111+4</f>
        <v>176</v>
      </c>
      <c r="G111">
        <f>E111+3</f>
        <v>282</v>
      </c>
      <c r="H111" t="s">
        <v>20</v>
      </c>
      <c r="I111">
        <v>15</v>
      </c>
      <c r="J111">
        <v>1</v>
      </c>
      <c r="K111">
        <v>0</v>
      </c>
      <c r="L111">
        <v>0</v>
      </c>
      <c r="N111" t="s">
        <v>96</v>
      </c>
      <c r="O111" t="s">
        <v>26</v>
      </c>
      <c r="Q111">
        <v>2</v>
      </c>
      <c r="R111" t="b">
        <v>0</v>
      </c>
      <c r="S111" t="s">
        <v>313</v>
      </c>
      <c r="T111">
        <v>0</v>
      </c>
    </row>
    <row r="112" spans="1:20">
      <c r="A112" t="s">
        <v>142</v>
      </c>
      <c r="B112">
        <v>2</v>
      </c>
      <c r="C112" t="s">
        <v>19</v>
      </c>
      <c r="D112">
        <f t="shared" si="2"/>
        <v>190</v>
      </c>
      <c r="E112">
        <f>E111</f>
        <v>279</v>
      </c>
      <c r="F112">
        <f>D112+4</f>
        <v>194</v>
      </c>
      <c r="G112">
        <f>E112+3</f>
        <v>282</v>
      </c>
      <c r="H112" t="s">
        <v>20</v>
      </c>
      <c r="I112">
        <v>15</v>
      </c>
      <c r="J112">
        <v>1</v>
      </c>
      <c r="K112">
        <v>0</v>
      </c>
      <c r="L112">
        <v>0</v>
      </c>
      <c r="N112" t="s">
        <v>96</v>
      </c>
      <c r="O112" t="s">
        <v>26</v>
      </c>
      <c r="Q112">
        <v>2</v>
      </c>
      <c r="R112" t="b">
        <v>0</v>
      </c>
      <c r="S112" t="s">
        <v>313</v>
      </c>
      <c r="T112">
        <v>0</v>
      </c>
    </row>
    <row r="113" spans="1:20">
      <c r="A113" t="s">
        <v>48</v>
      </c>
      <c r="B113">
        <v>3</v>
      </c>
      <c r="C113" t="s">
        <v>19</v>
      </c>
      <c r="D113">
        <v>7</v>
      </c>
      <c r="E113">
        <v>13</v>
      </c>
      <c r="F113">
        <f>D113+82</f>
        <v>89</v>
      </c>
      <c r="G113">
        <v>16</v>
      </c>
      <c r="H113" t="s">
        <v>267</v>
      </c>
      <c r="I113">
        <v>12</v>
      </c>
      <c r="J113">
        <v>1</v>
      </c>
      <c r="K113">
        <v>0</v>
      </c>
      <c r="L113">
        <v>0</v>
      </c>
      <c r="N113" t="s">
        <v>21</v>
      </c>
      <c r="O113" t="s">
        <v>26</v>
      </c>
      <c r="Q113">
        <v>2</v>
      </c>
      <c r="R113" t="b">
        <v>0</v>
      </c>
      <c r="S113" t="s">
        <v>313</v>
      </c>
      <c r="T113">
        <v>0</v>
      </c>
    </row>
    <row r="114" spans="1:20">
      <c r="A114" t="s">
        <v>49</v>
      </c>
      <c r="B114">
        <v>3</v>
      </c>
      <c r="C114" t="s">
        <v>25</v>
      </c>
      <c r="D114">
        <v>5</v>
      </c>
      <c r="E114">
        <v>18</v>
      </c>
      <c r="F114">
        <f>D114+88</f>
        <v>93</v>
      </c>
      <c r="G114">
        <f>E114+80</f>
        <v>98</v>
      </c>
      <c r="I114">
        <v>0</v>
      </c>
      <c r="J114">
        <v>0</v>
      </c>
      <c r="K114">
        <v>0</v>
      </c>
      <c r="L114">
        <v>0</v>
      </c>
      <c r="N114" t="s">
        <v>21</v>
      </c>
      <c r="O114" t="s">
        <v>26</v>
      </c>
      <c r="Q114">
        <v>2</v>
      </c>
      <c r="R114" t="b">
        <v>0</v>
      </c>
      <c r="S114" t="s">
        <v>313</v>
      </c>
      <c r="T114">
        <v>0</v>
      </c>
    </row>
    <row r="115" spans="1:20">
      <c r="A115" t="s">
        <v>1428</v>
      </c>
      <c r="B115">
        <v>3</v>
      </c>
      <c r="C115" t="s">
        <v>19</v>
      </c>
      <c r="D115">
        <f>D114</f>
        <v>5</v>
      </c>
      <c r="E115">
        <f>G114</f>
        <v>98</v>
      </c>
      <c r="F115">
        <f>F114</f>
        <v>93</v>
      </c>
      <c r="G115">
        <f>E115+3</f>
        <v>101</v>
      </c>
      <c r="H115" t="s">
        <v>267</v>
      </c>
      <c r="I115">
        <v>8</v>
      </c>
      <c r="J115">
        <v>0</v>
      </c>
      <c r="K115">
        <v>1</v>
      </c>
      <c r="L115">
        <v>0</v>
      </c>
      <c r="N115" t="s">
        <v>21</v>
      </c>
      <c r="O115" t="s">
        <v>266</v>
      </c>
      <c r="Q115">
        <v>3</v>
      </c>
      <c r="R115" t="b">
        <v>1</v>
      </c>
      <c r="S115" t="s">
        <v>313</v>
      </c>
      <c r="T115">
        <v>0</v>
      </c>
    </row>
    <row r="116" spans="1:20">
      <c r="A116" t="s">
        <v>79</v>
      </c>
      <c r="B116">
        <v>3</v>
      </c>
      <c r="C116" t="s">
        <v>19</v>
      </c>
      <c r="D116">
        <v>111</v>
      </c>
      <c r="E116">
        <v>13</v>
      </c>
      <c r="F116">
        <f>D116+82</f>
        <v>193</v>
      </c>
      <c r="G116">
        <v>16</v>
      </c>
      <c r="H116" t="s">
        <v>267</v>
      </c>
      <c r="I116">
        <v>12</v>
      </c>
      <c r="J116">
        <v>1</v>
      </c>
      <c r="K116">
        <v>0</v>
      </c>
      <c r="L116">
        <v>0</v>
      </c>
      <c r="N116" t="s">
        <v>21</v>
      </c>
      <c r="O116" t="s">
        <v>26</v>
      </c>
      <c r="Q116">
        <v>2</v>
      </c>
      <c r="R116" t="b">
        <v>0</v>
      </c>
      <c r="S116" t="s">
        <v>313</v>
      </c>
      <c r="T116">
        <v>0</v>
      </c>
    </row>
    <row r="117" spans="1:20">
      <c r="A117" t="s">
        <v>80</v>
      </c>
      <c r="B117">
        <v>3</v>
      </c>
      <c r="C117" t="s">
        <v>25</v>
      </c>
      <c r="D117">
        <f>D116-2</f>
        <v>109</v>
      </c>
      <c r="E117">
        <v>18</v>
      </c>
      <c r="F117">
        <f>D117+88</f>
        <v>197</v>
      </c>
      <c r="G117">
        <f>E117+80</f>
        <v>98</v>
      </c>
      <c r="I117">
        <v>0</v>
      </c>
      <c r="J117">
        <v>0</v>
      </c>
      <c r="K117">
        <v>0</v>
      </c>
      <c r="L117">
        <v>0</v>
      </c>
      <c r="N117" t="s">
        <v>21</v>
      </c>
      <c r="O117" t="s">
        <v>26</v>
      </c>
      <c r="Q117">
        <v>2</v>
      </c>
      <c r="R117" t="b">
        <v>0</v>
      </c>
      <c r="S117" t="s">
        <v>313</v>
      </c>
      <c r="T117">
        <v>0</v>
      </c>
    </row>
    <row r="118" spans="1:20">
      <c r="A118" t="s">
        <v>1429</v>
      </c>
      <c r="B118">
        <v>3</v>
      </c>
      <c r="C118" t="s">
        <v>19</v>
      </c>
      <c r="D118">
        <f>D117</f>
        <v>109</v>
      </c>
      <c r="E118">
        <f>G117</f>
        <v>98</v>
      </c>
      <c r="F118">
        <f>F117</f>
        <v>197</v>
      </c>
      <c r="G118">
        <f>E118+3</f>
        <v>101</v>
      </c>
      <c r="H118" t="s">
        <v>267</v>
      </c>
      <c r="I118">
        <v>8</v>
      </c>
      <c r="J118">
        <v>0</v>
      </c>
      <c r="K118">
        <v>1</v>
      </c>
      <c r="L118">
        <v>0</v>
      </c>
      <c r="N118" t="s">
        <v>21</v>
      </c>
      <c r="O118" t="s">
        <v>266</v>
      </c>
      <c r="Q118">
        <v>3</v>
      </c>
      <c r="R118" t="b">
        <v>1</v>
      </c>
      <c r="S118" t="s">
        <v>313</v>
      </c>
      <c r="T118">
        <v>0</v>
      </c>
    </row>
    <row r="119" spans="1:20">
      <c r="A119" s="2" t="s">
        <v>308</v>
      </c>
      <c r="B119">
        <v>3</v>
      </c>
      <c r="C119" t="s">
        <v>19</v>
      </c>
      <c r="D119">
        <f>D113</f>
        <v>7</v>
      </c>
      <c r="E119">
        <f>G117+7</f>
        <v>105</v>
      </c>
      <c r="F119">
        <f>F116</f>
        <v>193</v>
      </c>
      <c r="G119">
        <f>E119+3</f>
        <v>108</v>
      </c>
      <c r="H119" t="s">
        <v>267</v>
      </c>
      <c r="I119">
        <v>7</v>
      </c>
      <c r="J119">
        <v>0</v>
      </c>
      <c r="K119">
        <v>0</v>
      </c>
      <c r="L119">
        <v>0</v>
      </c>
      <c r="N119" t="s">
        <v>21</v>
      </c>
      <c r="O119" t="s">
        <v>26</v>
      </c>
      <c r="Q119">
        <v>3</v>
      </c>
      <c r="R119" t="b">
        <v>1</v>
      </c>
      <c r="S119" t="s">
        <v>313</v>
      </c>
      <c r="T119">
        <v>0</v>
      </c>
    </row>
    <row r="120" spans="1:20">
      <c r="A120" s="2" t="s">
        <v>1431</v>
      </c>
      <c r="B120">
        <v>3</v>
      </c>
      <c r="C120" t="s">
        <v>38</v>
      </c>
      <c r="D120">
        <v>0</v>
      </c>
      <c r="E120">
        <v>0</v>
      </c>
      <c r="F120">
        <v>210</v>
      </c>
      <c r="G120">
        <f>G119+7</f>
        <v>115</v>
      </c>
      <c r="I120">
        <v>0</v>
      </c>
      <c r="J120">
        <v>1</v>
      </c>
      <c r="K120">
        <v>0</v>
      </c>
      <c r="L120">
        <v>0</v>
      </c>
      <c r="M120" t="s">
        <v>21</v>
      </c>
      <c r="N120" t="s">
        <v>21</v>
      </c>
      <c r="O120" t="s">
        <v>26</v>
      </c>
      <c r="Q120">
        <v>1</v>
      </c>
      <c r="R120" t="b">
        <v>0</v>
      </c>
      <c r="S120" t="s">
        <v>313</v>
      </c>
      <c r="T120">
        <v>0</v>
      </c>
    </row>
    <row r="121" spans="1:20">
      <c r="A121" t="s">
        <v>242</v>
      </c>
      <c r="B121">
        <v>3</v>
      </c>
      <c r="C121" t="s">
        <v>25</v>
      </c>
      <c r="D121">
        <v>0</v>
      </c>
      <c r="E121">
        <v>108</v>
      </c>
      <c r="F121">
        <v>210</v>
      </c>
      <c r="G121">
        <f>E121+190</f>
        <v>298</v>
      </c>
      <c r="I121">
        <v>0</v>
      </c>
      <c r="J121">
        <v>0</v>
      </c>
      <c r="K121">
        <v>0</v>
      </c>
      <c r="L121">
        <v>0</v>
      </c>
      <c r="N121" t="s">
        <v>21</v>
      </c>
      <c r="O121" t="s">
        <v>26</v>
      </c>
      <c r="Q121">
        <v>0</v>
      </c>
      <c r="R121" t="b">
        <v>0</v>
      </c>
      <c r="S121" t="s">
        <v>313</v>
      </c>
      <c r="T121">
        <v>0</v>
      </c>
    </row>
    <row r="122" spans="1:20">
      <c r="A122" t="s">
        <v>243</v>
      </c>
      <c r="B122">
        <v>3</v>
      </c>
      <c r="C122" t="s">
        <v>19</v>
      </c>
      <c r="D122">
        <v>80</v>
      </c>
      <c r="E122">
        <v>211</v>
      </c>
      <c r="F122">
        <v>210</v>
      </c>
      <c r="G122">
        <f>E122+5</f>
        <v>216</v>
      </c>
      <c r="H122" t="s">
        <v>267</v>
      </c>
      <c r="I122">
        <v>12</v>
      </c>
      <c r="J122">
        <v>0</v>
      </c>
      <c r="K122">
        <v>1</v>
      </c>
      <c r="L122">
        <v>0</v>
      </c>
      <c r="N122" t="s">
        <v>21</v>
      </c>
      <c r="O122" t="s">
        <v>26</v>
      </c>
      <c r="Q122">
        <v>0</v>
      </c>
      <c r="R122" t="b">
        <v>1</v>
      </c>
      <c r="S122" t="s">
        <v>313</v>
      </c>
      <c r="T122">
        <v>0</v>
      </c>
    </row>
    <row r="123" spans="1:20">
      <c r="A123" t="s">
        <v>81</v>
      </c>
      <c r="B123">
        <v>4</v>
      </c>
      <c r="C123" t="s">
        <v>19</v>
      </c>
      <c r="D123">
        <v>7</v>
      </c>
      <c r="E123">
        <v>13</v>
      </c>
      <c r="F123">
        <v>94</v>
      </c>
      <c r="G123">
        <v>16</v>
      </c>
      <c r="H123" t="s">
        <v>267</v>
      </c>
      <c r="I123">
        <v>12</v>
      </c>
      <c r="J123">
        <v>1</v>
      </c>
      <c r="K123">
        <v>0</v>
      </c>
      <c r="L123">
        <v>0</v>
      </c>
      <c r="N123" t="s">
        <v>21</v>
      </c>
      <c r="O123" t="s">
        <v>26</v>
      </c>
      <c r="Q123">
        <v>2</v>
      </c>
      <c r="R123" t="b">
        <v>0</v>
      </c>
      <c r="S123" t="s">
        <v>313</v>
      </c>
      <c r="T123">
        <v>0</v>
      </c>
    </row>
    <row r="124" spans="1:20">
      <c r="A124" t="s">
        <v>163</v>
      </c>
      <c r="B124">
        <v>4</v>
      </c>
      <c r="C124" t="s">
        <v>19</v>
      </c>
      <c r="D124">
        <v>101</v>
      </c>
      <c r="E124">
        <f>G123+4</f>
        <v>20</v>
      </c>
      <c r="F124">
        <v>205</v>
      </c>
      <c r="G124">
        <f>E124+4</f>
        <v>24</v>
      </c>
      <c r="H124" t="s">
        <v>267</v>
      </c>
      <c r="I124">
        <v>9</v>
      </c>
      <c r="J124">
        <v>0</v>
      </c>
      <c r="K124">
        <v>0</v>
      </c>
      <c r="L124">
        <v>0</v>
      </c>
      <c r="N124" t="s">
        <v>21</v>
      </c>
      <c r="O124" t="s">
        <v>266</v>
      </c>
      <c r="P124" s="1"/>
      <c r="Q124">
        <v>2</v>
      </c>
      <c r="R124" t="b">
        <v>1</v>
      </c>
      <c r="S124" t="s">
        <v>313</v>
      </c>
      <c r="T124">
        <v>0</v>
      </c>
    </row>
    <row r="125" spans="1:20">
      <c r="A125" t="s">
        <v>179</v>
      </c>
      <c r="B125">
        <v>4</v>
      </c>
      <c r="C125" t="s">
        <v>25</v>
      </c>
      <c r="D125">
        <v>5</v>
      </c>
      <c r="E125">
        <f>G123+4</f>
        <v>20</v>
      </c>
      <c r="F125">
        <f>D125+88</f>
        <v>93</v>
      </c>
      <c r="G125">
        <f>E125+80</f>
        <v>100</v>
      </c>
      <c r="I125">
        <v>0</v>
      </c>
      <c r="J125">
        <v>0</v>
      </c>
      <c r="K125">
        <v>0</v>
      </c>
      <c r="L125">
        <v>0</v>
      </c>
      <c r="N125" t="s">
        <v>21</v>
      </c>
      <c r="O125" t="s">
        <v>26</v>
      </c>
      <c r="Q125">
        <v>2</v>
      </c>
      <c r="R125" t="b">
        <v>0</v>
      </c>
      <c r="S125" t="s">
        <v>313</v>
      </c>
      <c r="T125">
        <v>0</v>
      </c>
    </row>
    <row r="126" spans="1:20">
      <c r="A126" t="s">
        <v>172</v>
      </c>
      <c r="B126">
        <v>4</v>
      </c>
      <c r="C126" t="s">
        <v>38</v>
      </c>
      <c r="D126">
        <v>100</v>
      </c>
      <c r="E126">
        <f>E124+40</f>
        <v>60</v>
      </c>
      <c r="F126">
        <f>F131</f>
        <v>203</v>
      </c>
      <c r="G126">
        <f>G155+5</f>
        <v>124</v>
      </c>
      <c r="I126">
        <v>0</v>
      </c>
      <c r="J126">
        <v>1</v>
      </c>
      <c r="K126">
        <v>0</v>
      </c>
      <c r="L126">
        <v>0</v>
      </c>
      <c r="M126" t="s">
        <v>96</v>
      </c>
      <c r="N126" t="s">
        <v>96</v>
      </c>
      <c r="O126" t="s">
        <v>26</v>
      </c>
      <c r="Q126">
        <v>0</v>
      </c>
      <c r="R126" t="b">
        <v>0</v>
      </c>
      <c r="S126" t="s">
        <v>313</v>
      </c>
      <c r="T126">
        <v>0</v>
      </c>
    </row>
    <row r="127" spans="1:20">
      <c r="A127" t="s">
        <v>232</v>
      </c>
      <c r="B127">
        <v>4</v>
      </c>
      <c r="C127" t="s">
        <v>19</v>
      </c>
      <c r="D127">
        <f>D126+1</f>
        <v>101</v>
      </c>
      <c r="E127">
        <f>E126+2</f>
        <v>62</v>
      </c>
      <c r="F127">
        <f>D127+68</f>
        <v>169</v>
      </c>
      <c r="G127">
        <f>E127+3</f>
        <v>65</v>
      </c>
      <c r="H127" t="s">
        <v>267</v>
      </c>
      <c r="I127">
        <v>8</v>
      </c>
      <c r="J127">
        <v>1</v>
      </c>
      <c r="K127">
        <v>0</v>
      </c>
      <c r="L127">
        <v>0</v>
      </c>
      <c r="N127" t="s">
        <v>96</v>
      </c>
      <c r="O127" t="s">
        <v>26</v>
      </c>
      <c r="Q127">
        <v>3</v>
      </c>
      <c r="R127" t="b">
        <v>0</v>
      </c>
      <c r="S127" t="s">
        <v>313</v>
      </c>
      <c r="T127">
        <v>0</v>
      </c>
    </row>
    <row r="128" spans="1:20">
      <c r="A128" t="s">
        <v>97</v>
      </c>
      <c r="B128">
        <v>4</v>
      </c>
      <c r="C128" t="s">
        <v>19</v>
      </c>
      <c r="D128">
        <f>D126+30</f>
        <v>130</v>
      </c>
      <c r="E128">
        <f>E126+7</f>
        <v>67</v>
      </c>
      <c r="F128">
        <f>D128+18</f>
        <v>148</v>
      </c>
      <c r="G128">
        <f>E128+3</f>
        <v>70</v>
      </c>
      <c r="H128" t="s">
        <v>267</v>
      </c>
      <c r="I128">
        <v>8</v>
      </c>
      <c r="J128">
        <v>0</v>
      </c>
      <c r="K128">
        <v>0</v>
      </c>
      <c r="L128">
        <v>0</v>
      </c>
      <c r="N128" t="s">
        <v>96</v>
      </c>
      <c r="O128" t="s">
        <v>39</v>
      </c>
      <c r="Q128">
        <v>3</v>
      </c>
      <c r="R128" t="b">
        <v>1</v>
      </c>
      <c r="S128" t="s">
        <v>313</v>
      </c>
      <c r="T128">
        <v>0</v>
      </c>
    </row>
    <row r="129" spans="1:20">
      <c r="A129" t="s">
        <v>98</v>
      </c>
      <c r="B129">
        <v>4</v>
      </c>
      <c r="C129" t="s">
        <v>19</v>
      </c>
      <c r="D129">
        <f>D132</f>
        <v>149</v>
      </c>
      <c r="E129">
        <f>E128</f>
        <v>67</v>
      </c>
      <c r="F129">
        <f>D133-1</f>
        <v>166</v>
      </c>
      <c r="G129">
        <f>E129+3</f>
        <v>70</v>
      </c>
      <c r="H129" t="s">
        <v>267</v>
      </c>
      <c r="I129">
        <v>8</v>
      </c>
      <c r="J129">
        <v>0</v>
      </c>
      <c r="K129">
        <v>0</v>
      </c>
      <c r="L129">
        <v>0</v>
      </c>
      <c r="N129" t="s">
        <v>96</v>
      </c>
      <c r="O129" t="s">
        <v>39</v>
      </c>
      <c r="Q129">
        <v>3</v>
      </c>
      <c r="R129" t="b">
        <v>1</v>
      </c>
      <c r="S129" t="s">
        <v>313</v>
      </c>
      <c r="T129">
        <v>0</v>
      </c>
    </row>
    <row r="130" spans="1:20">
      <c r="A130" t="s">
        <v>99</v>
      </c>
      <c r="B130">
        <v>4</v>
      </c>
      <c r="C130" t="s">
        <v>19</v>
      </c>
      <c r="D130">
        <f>D133-1</f>
        <v>166</v>
      </c>
      <c r="E130">
        <f>E129</f>
        <v>67</v>
      </c>
      <c r="F130">
        <f>D134+1</f>
        <v>186</v>
      </c>
      <c r="G130">
        <f>E130+3</f>
        <v>70</v>
      </c>
      <c r="H130" t="s">
        <v>267</v>
      </c>
      <c r="I130">
        <v>8</v>
      </c>
      <c r="J130">
        <v>0</v>
      </c>
      <c r="K130">
        <v>0</v>
      </c>
      <c r="L130">
        <v>0</v>
      </c>
      <c r="N130" t="s">
        <v>96</v>
      </c>
      <c r="O130" t="s">
        <v>39</v>
      </c>
      <c r="Q130">
        <v>3</v>
      </c>
      <c r="R130" t="b">
        <v>1</v>
      </c>
      <c r="S130" t="s">
        <v>313</v>
      </c>
      <c r="T130">
        <v>0</v>
      </c>
    </row>
    <row r="131" spans="1:20">
      <c r="A131" t="s">
        <v>100</v>
      </c>
      <c r="B131">
        <v>4</v>
      </c>
      <c r="C131" t="s">
        <v>19</v>
      </c>
      <c r="D131">
        <f>D134</f>
        <v>185</v>
      </c>
      <c r="E131">
        <f>E130</f>
        <v>67</v>
      </c>
      <c r="F131">
        <f>D131+18</f>
        <v>203</v>
      </c>
      <c r="G131">
        <f>E131+3</f>
        <v>70</v>
      </c>
      <c r="H131" t="s">
        <v>267</v>
      </c>
      <c r="I131">
        <v>8</v>
      </c>
      <c r="J131">
        <v>0</v>
      </c>
      <c r="K131">
        <v>0</v>
      </c>
      <c r="L131">
        <v>0</v>
      </c>
      <c r="N131" t="s">
        <v>96</v>
      </c>
      <c r="O131" t="s">
        <v>39</v>
      </c>
      <c r="Q131">
        <v>3</v>
      </c>
      <c r="R131" t="b">
        <v>1</v>
      </c>
      <c r="S131" t="s">
        <v>313</v>
      </c>
      <c r="T131">
        <v>0</v>
      </c>
    </row>
    <row r="132" spans="1:20">
      <c r="A132" t="s">
        <v>87</v>
      </c>
      <c r="B132">
        <v>4</v>
      </c>
      <c r="C132" t="s">
        <v>26</v>
      </c>
      <c r="D132">
        <f>F128+1</f>
        <v>149</v>
      </c>
      <c r="E132">
        <f>E128</f>
        <v>67</v>
      </c>
      <c r="F132">
        <f>F128+1</f>
        <v>149</v>
      </c>
      <c r="G132">
        <f>G155+3</f>
        <v>122</v>
      </c>
      <c r="I132">
        <v>0</v>
      </c>
      <c r="J132">
        <v>0</v>
      </c>
      <c r="K132">
        <v>0</v>
      </c>
      <c r="L132">
        <v>0</v>
      </c>
      <c r="N132" t="s">
        <v>96</v>
      </c>
      <c r="O132" t="s">
        <v>26</v>
      </c>
      <c r="Q132">
        <v>4</v>
      </c>
      <c r="R132" t="b">
        <v>0</v>
      </c>
      <c r="S132" t="s">
        <v>313</v>
      </c>
      <c r="T132">
        <v>0</v>
      </c>
    </row>
    <row r="133" spans="1:20">
      <c r="A133" t="s">
        <v>88</v>
      </c>
      <c r="B133">
        <v>4</v>
      </c>
      <c r="C133" t="s">
        <v>26</v>
      </c>
      <c r="D133">
        <f>D132+18</f>
        <v>167</v>
      </c>
      <c r="E133">
        <f>E128</f>
        <v>67</v>
      </c>
      <c r="F133">
        <f t="shared" ref="F133:F134" si="3">D133</f>
        <v>167</v>
      </c>
      <c r="G133">
        <f>G132</f>
        <v>122</v>
      </c>
      <c r="I133">
        <v>0</v>
      </c>
      <c r="J133">
        <v>0</v>
      </c>
      <c r="K133">
        <v>0</v>
      </c>
      <c r="L133">
        <v>0</v>
      </c>
      <c r="N133" t="s">
        <v>96</v>
      </c>
      <c r="O133" t="s">
        <v>26</v>
      </c>
      <c r="Q133">
        <v>4</v>
      </c>
      <c r="R133" t="b">
        <v>0</v>
      </c>
      <c r="S133" t="s">
        <v>313</v>
      </c>
      <c r="T133">
        <v>0</v>
      </c>
    </row>
    <row r="134" spans="1:20">
      <c r="A134" t="s">
        <v>89</v>
      </c>
      <c r="B134">
        <v>4</v>
      </c>
      <c r="C134" t="s">
        <v>26</v>
      </c>
      <c r="D134">
        <f>D133+18</f>
        <v>185</v>
      </c>
      <c r="E134">
        <f>E128</f>
        <v>67</v>
      </c>
      <c r="F134">
        <f t="shared" si="3"/>
        <v>185</v>
      </c>
      <c r="G134">
        <f>G133</f>
        <v>122</v>
      </c>
      <c r="I134">
        <v>0</v>
      </c>
      <c r="J134">
        <v>0</v>
      </c>
      <c r="K134">
        <v>0</v>
      </c>
      <c r="L134">
        <v>0</v>
      </c>
      <c r="N134" t="s">
        <v>96</v>
      </c>
      <c r="O134" t="s">
        <v>26</v>
      </c>
      <c r="Q134">
        <v>4</v>
      </c>
      <c r="R134" t="b">
        <v>0</v>
      </c>
      <c r="S134" t="s">
        <v>313</v>
      </c>
      <c r="T134">
        <v>0</v>
      </c>
    </row>
    <row r="135" spans="1:20">
      <c r="A135" t="s">
        <v>103</v>
      </c>
      <c r="B135">
        <v>4</v>
      </c>
      <c r="C135" t="s">
        <v>26</v>
      </c>
      <c r="D135">
        <v>105</v>
      </c>
      <c r="E135">
        <f>E128+10</f>
        <v>77</v>
      </c>
      <c r="F135">
        <f>F126</f>
        <v>203</v>
      </c>
      <c r="G135">
        <f>E135</f>
        <v>77</v>
      </c>
      <c r="I135">
        <v>0</v>
      </c>
      <c r="J135">
        <v>0</v>
      </c>
      <c r="K135">
        <v>0</v>
      </c>
      <c r="L135">
        <v>0</v>
      </c>
      <c r="N135" t="s">
        <v>96</v>
      </c>
      <c r="O135" t="s">
        <v>26</v>
      </c>
      <c r="Q135">
        <v>4</v>
      </c>
      <c r="R135" t="b">
        <v>0</v>
      </c>
      <c r="S135" t="s">
        <v>313</v>
      </c>
      <c r="T135">
        <v>0</v>
      </c>
    </row>
    <row r="136" spans="1:20">
      <c r="A136" t="s">
        <v>143</v>
      </c>
      <c r="B136">
        <v>4</v>
      </c>
      <c r="C136" t="s">
        <v>19</v>
      </c>
      <c r="D136">
        <f>D126+1</f>
        <v>101</v>
      </c>
      <c r="E136">
        <f>E135+2</f>
        <v>79</v>
      </c>
      <c r="F136">
        <f>D136+37</f>
        <v>138</v>
      </c>
      <c r="G136">
        <f>E136+4</f>
        <v>83</v>
      </c>
      <c r="H136" t="s">
        <v>267</v>
      </c>
      <c r="I136">
        <v>8</v>
      </c>
      <c r="J136">
        <v>0</v>
      </c>
      <c r="K136">
        <v>0</v>
      </c>
      <c r="L136">
        <v>0</v>
      </c>
      <c r="N136" t="s">
        <v>96</v>
      </c>
      <c r="O136" t="s">
        <v>26</v>
      </c>
      <c r="Q136">
        <v>3</v>
      </c>
      <c r="R136" t="b">
        <v>1</v>
      </c>
      <c r="S136" t="s">
        <v>313</v>
      </c>
      <c r="T136">
        <v>0</v>
      </c>
    </row>
    <row r="137" spans="1:20">
      <c r="A137" t="s">
        <v>144</v>
      </c>
      <c r="B137">
        <v>4</v>
      </c>
      <c r="C137" t="s">
        <v>19</v>
      </c>
      <c r="D137">
        <f>D128+8</f>
        <v>138</v>
      </c>
      <c r="E137">
        <f>E136+1</f>
        <v>80</v>
      </c>
      <c r="F137">
        <f>D137+4</f>
        <v>142</v>
      </c>
      <c r="G137">
        <f>E137+3</f>
        <v>83</v>
      </c>
      <c r="H137" t="s">
        <v>20</v>
      </c>
      <c r="I137">
        <v>15</v>
      </c>
      <c r="J137">
        <v>1</v>
      </c>
      <c r="K137">
        <v>0</v>
      </c>
      <c r="L137">
        <v>0</v>
      </c>
      <c r="N137" t="s">
        <v>96</v>
      </c>
      <c r="O137" t="s">
        <v>26</v>
      </c>
      <c r="Q137">
        <v>2</v>
      </c>
      <c r="R137" t="b">
        <v>0</v>
      </c>
      <c r="S137" t="s">
        <v>313</v>
      </c>
      <c r="T137">
        <v>0</v>
      </c>
    </row>
    <row r="138" spans="1:20">
      <c r="A138" t="s">
        <v>145</v>
      </c>
      <c r="B138">
        <v>4</v>
      </c>
      <c r="C138" t="s">
        <v>19</v>
      </c>
      <c r="D138">
        <f>D137+18</f>
        <v>156</v>
      </c>
      <c r="E138">
        <f>E137</f>
        <v>80</v>
      </c>
      <c r="F138">
        <f>D138+4</f>
        <v>160</v>
      </c>
      <c r="G138">
        <f>E138+3</f>
        <v>83</v>
      </c>
      <c r="H138" t="s">
        <v>20</v>
      </c>
      <c r="I138">
        <v>15</v>
      </c>
      <c r="J138">
        <v>1</v>
      </c>
      <c r="K138">
        <v>0</v>
      </c>
      <c r="L138">
        <v>0</v>
      </c>
      <c r="N138" t="s">
        <v>96</v>
      </c>
      <c r="O138" t="s">
        <v>26</v>
      </c>
      <c r="Q138">
        <v>2</v>
      </c>
      <c r="R138" t="b">
        <v>0</v>
      </c>
      <c r="S138" t="s">
        <v>313</v>
      </c>
      <c r="T138">
        <v>0</v>
      </c>
    </row>
    <row r="139" spans="1:20">
      <c r="A139" t="s">
        <v>146</v>
      </c>
      <c r="B139">
        <v>4</v>
      </c>
      <c r="C139" t="s">
        <v>19</v>
      </c>
      <c r="D139">
        <f>D138+18</f>
        <v>174</v>
      </c>
      <c r="E139">
        <f>E138</f>
        <v>80</v>
      </c>
      <c r="F139">
        <f>D139+4</f>
        <v>178</v>
      </c>
      <c r="G139">
        <f>E139+3</f>
        <v>83</v>
      </c>
      <c r="H139" t="s">
        <v>20</v>
      </c>
      <c r="I139">
        <v>15</v>
      </c>
      <c r="J139">
        <v>1</v>
      </c>
      <c r="K139">
        <v>0</v>
      </c>
      <c r="L139">
        <v>0</v>
      </c>
      <c r="N139" t="s">
        <v>96</v>
      </c>
      <c r="O139" t="s">
        <v>26</v>
      </c>
      <c r="Q139">
        <v>2</v>
      </c>
      <c r="R139" t="b">
        <v>0</v>
      </c>
      <c r="S139" t="s">
        <v>313</v>
      </c>
      <c r="T139">
        <v>0</v>
      </c>
    </row>
    <row r="140" spans="1:20">
      <c r="A140" t="s">
        <v>147</v>
      </c>
      <c r="B140">
        <v>4</v>
      </c>
      <c r="C140" t="s">
        <v>19</v>
      </c>
      <c r="D140">
        <f>D139+18</f>
        <v>192</v>
      </c>
      <c r="E140">
        <f>E139</f>
        <v>80</v>
      </c>
      <c r="F140">
        <f>D140+4</f>
        <v>196</v>
      </c>
      <c r="G140">
        <f>E140+3</f>
        <v>83</v>
      </c>
      <c r="H140" t="s">
        <v>20</v>
      </c>
      <c r="I140">
        <v>15</v>
      </c>
      <c r="J140">
        <v>1</v>
      </c>
      <c r="K140">
        <v>0</v>
      </c>
      <c r="L140">
        <v>0</v>
      </c>
      <c r="N140" t="s">
        <v>96</v>
      </c>
      <c r="O140" t="s">
        <v>26</v>
      </c>
      <c r="Q140">
        <v>2</v>
      </c>
      <c r="R140" t="b">
        <v>0</v>
      </c>
      <c r="S140" t="s">
        <v>313</v>
      </c>
      <c r="T140">
        <v>0</v>
      </c>
    </row>
    <row r="141" spans="1:20">
      <c r="A141" t="s">
        <v>148</v>
      </c>
      <c r="B141">
        <v>4</v>
      </c>
      <c r="C141" t="s">
        <v>19</v>
      </c>
      <c r="D141">
        <f t="shared" ref="D141:D155" si="4">D136</f>
        <v>101</v>
      </c>
      <c r="E141">
        <f>E136+14</f>
        <v>93</v>
      </c>
      <c r="F141">
        <f>F136</f>
        <v>138</v>
      </c>
      <c r="G141">
        <f>E141+4</f>
        <v>97</v>
      </c>
      <c r="H141" t="s">
        <v>267</v>
      </c>
      <c r="I141">
        <v>8</v>
      </c>
      <c r="J141">
        <v>0</v>
      </c>
      <c r="K141">
        <v>0</v>
      </c>
      <c r="L141">
        <v>0</v>
      </c>
      <c r="N141" t="s">
        <v>96</v>
      </c>
      <c r="O141" t="s">
        <v>26</v>
      </c>
      <c r="Q141">
        <v>3</v>
      </c>
      <c r="R141" t="b">
        <v>1</v>
      </c>
      <c r="S141" t="s">
        <v>313</v>
      </c>
      <c r="T141">
        <v>0</v>
      </c>
    </row>
    <row r="142" spans="1:20">
      <c r="A142" t="s">
        <v>149</v>
      </c>
      <c r="B142">
        <v>4</v>
      </c>
      <c r="C142" t="s">
        <v>19</v>
      </c>
      <c r="D142">
        <f t="shared" si="4"/>
        <v>138</v>
      </c>
      <c r="E142">
        <f>E141+1</f>
        <v>94</v>
      </c>
      <c r="F142">
        <f>D142+4</f>
        <v>142</v>
      </c>
      <c r="G142">
        <f>E142+3</f>
        <v>97</v>
      </c>
      <c r="H142" t="s">
        <v>20</v>
      </c>
      <c r="I142">
        <v>15</v>
      </c>
      <c r="J142">
        <v>1</v>
      </c>
      <c r="K142">
        <v>0</v>
      </c>
      <c r="L142">
        <v>0</v>
      </c>
      <c r="N142" t="s">
        <v>96</v>
      </c>
      <c r="O142" t="s">
        <v>26</v>
      </c>
      <c r="Q142">
        <v>2</v>
      </c>
      <c r="R142" t="b">
        <v>0</v>
      </c>
      <c r="S142" t="s">
        <v>313</v>
      </c>
      <c r="T142">
        <v>0</v>
      </c>
    </row>
    <row r="143" spans="1:20">
      <c r="A143" t="s">
        <v>150</v>
      </c>
      <c r="B143">
        <v>4</v>
      </c>
      <c r="C143" t="s">
        <v>19</v>
      </c>
      <c r="D143">
        <f t="shared" si="4"/>
        <v>156</v>
      </c>
      <c r="E143">
        <f>E142</f>
        <v>94</v>
      </c>
      <c r="F143">
        <f>D143+4</f>
        <v>160</v>
      </c>
      <c r="G143">
        <f>E143+3</f>
        <v>97</v>
      </c>
      <c r="H143" t="s">
        <v>20</v>
      </c>
      <c r="I143">
        <v>15</v>
      </c>
      <c r="J143">
        <v>1</v>
      </c>
      <c r="K143">
        <v>0</v>
      </c>
      <c r="L143">
        <v>0</v>
      </c>
      <c r="N143" t="s">
        <v>96</v>
      </c>
      <c r="O143" t="s">
        <v>26</v>
      </c>
      <c r="Q143">
        <v>2</v>
      </c>
      <c r="R143" t="b">
        <v>0</v>
      </c>
      <c r="S143" t="s">
        <v>313</v>
      </c>
      <c r="T143">
        <v>0</v>
      </c>
    </row>
    <row r="144" spans="1:20">
      <c r="A144" t="s">
        <v>151</v>
      </c>
      <c r="B144">
        <v>4</v>
      </c>
      <c r="C144" t="s">
        <v>19</v>
      </c>
      <c r="D144">
        <f t="shared" si="4"/>
        <v>174</v>
      </c>
      <c r="E144">
        <f>E143</f>
        <v>94</v>
      </c>
      <c r="F144">
        <f>D144+4</f>
        <v>178</v>
      </c>
      <c r="G144">
        <f>E144+3</f>
        <v>97</v>
      </c>
      <c r="H144" t="s">
        <v>20</v>
      </c>
      <c r="I144">
        <v>15</v>
      </c>
      <c r="J144">
        <v>1</v>
      </c>
      <c r="K144">
        <v>0</v>
      </c>
      <c r="L144">
        <v>0</v>
      </c>
      <c r="N144" t="s">
        <v>96</v>
      </c>
      <c r="O144" t="s">
        <v>26</v>
      </c>
      <c r="Q144">
        <v>2</v>
      </c>
      <c r="R144" t="b">
        <v>0</v>
      </c>
      <c r="S144" t="s">
        <v>313</v>
      </c>
      <c r="T144">
        <v>0</v>
      </c>
    </row>
    <row r="145" spans="1:20">
      <c r="A145" t="s">
        <v>152</v>
      </c>
      <c r="B145">
        <v>4</v>
      </c>
      <c r="C145" t="s">
        <v>19</v>
      </c>
      <c r="D145">
        <f t="shared" si="4"/>
        <v>192</v>
      </c>
      <c r="E145">
        <f>E144</f>
        <v>94</v>
      </c>
      <c r="F145">
        <f>D145+4</f>
        <v>196</v>
      </c>
      <c r="G145">
        <f>E145+3</f>
        <v>97</v>
      </c>
      <c r="H145" t="s">
        <v>20</v>
      </c>
      <c r="I145">
        <v>15</v>
      </c>
      <c r="J145">
        <v>1</v>
      </c>
      <c r="K145">
        <v>0</v>
      </c>
      <c r="L145">
        <v>0</v>
      </c>
      <c r="N145" t="s">
        <v>96</v>
      </c>
      <c r="O145" t="s">
        <v>26</v>
      </c>
      <c r="Q145">
        <v>2</v>
      </c>
      <c r="R145" t="b">
        <v>0</v>
      </c>
      <c r="S145" t="s">
        <v>313</v>
      </c>
      <c r="T145">
        <v>0</v>
      </c>
    </row>
    <row r="146" spans="1:20">
      <c r="A146" t="s">
        <v>153</v>
      </c>
      <c r="B146">
        <v>4</v>
      </c>
      <c r="C146" t="s">
        <v>19</v>
      </c>
      <c r="D146">
        <f t="shared" si="4"/>
        <v>101</v>
      </c>
      <c r="E146">
        <f>E141+11</f>
        <v>104</v>
      </c>
      <c r="F146">
        <f>F141</f>
        <v>138</v>
      </c>
      <c r="G146">
        <f>E146+4</f>
        <v>108</v>
      </c>
      <c r="H146" t="s">
        <v>267</v>
      </c>
      <c r="I146">
        <v>8</v>
      </c>
      <c r="J146">
        <v>0</v>
      </c>
      <c r="K146">
        <v>0</v>
      </c>
      <c r="L146">
        <v>0</v>
      </c>
      <c r="N146" t="s">
        <v>96</v>
      </c>
      <c r="O146" t="s">
        <v>26</v>
      </c>
      <c r="Q146">
        <v>3</v>
      </c>
      <c r="R146" t="b">
        <v>1</v>
      </c>
      <c r="S146" t="s">
        <v>313</v>
      </c>
      <c r="T146">
        <v>0</v>
      </c>
    </row>
    <row r="147" spans="1:20">
      <c r="A147" t="s">
        <v>154</v>
      </c>
      <c r="B147">
        <v>4</v>
      </c>
      <c r="C147" t="s">
        <v>19</v>
      </c>
      <c r="D147">
        <f t="shared" si="4"/>
        <v>138</v>
      </c>
      <c r="E147">
        <f>E146+1</f>
        <v>105</v>
      </c>
      <c r="F147">
        <f>D147+4</f>
        <v>142</v>
      </c>
      <c r="G147">
        <f>E147+3</f>
        <v>108</v>
      </c>
      <c r="H147" t="s">
        <v>20</v>
      </c>
      <c r="I147">
        <v>15</v>
      </c>
      <c r="J147">
        <v>1</v>
      </c>
      <c r="K147">
        <v>0</v>
      </c>
      <c r="L147">
        <v>0</v>
      </c>
      <c r="N147" t="s">
        <v>96</v>
      </c>
      <c r="O147" t="s">
        <v>26</v>
      </c>
      <c r="Q147">
        <v>2</v>
      </c>
      <c r="R147" t="b">
        <v>0</v>
      </c>
      <c r="S147" t="s">
        <v>313</v>
      </c>
      <c r="T147">
        <v>0</v>
      </c>
    </row>
    <row r="148" spans="1:20">
      <c r="A148" t="s">
        <v>155</v>
      </c>
      <c r="B148">
        <v>4</v>
      </c>
      <c r="C148" t="s">
        <v>19</v>
      </c>
      <c r="D148">
        <f t="shared" si="4"/>
        <v>156</v>
      </c>
      <c r="E148">
        <f>E147</f>
        <v>105</v>
      </c>
      <c r="F148">
        <f>D148+4</f>
        <v>160</v>
      </c>
      <c r="G148">
        <f>E148+3</f>
        <v>108</v>
      </c>
      <c r="H148" t="s">
        <v>20</v>
      </c>
      <c r="I148">
        <v>15</v>
      </c>
      <c r="J148">
        <v>1</v>
      </c>
      <c r="K148">
        <v>0</v>
      </c>
      <c r="L148">
        <v>0</v>
      </c>
      <c r="N148" t="s">
        <v>96</v>
      </c>
      <c r="O148" t="s">
        <v>26</v>
      </c>
      <c r="Q148">
        <v>2</v>
      </c>
      <c r="R148" t="b">
        <v>0</v>
      </c>
      <c r="S148" t="s">
        <v>313</v>
      </c>
      <c r="T148">
        <v>0</v>
      </c>
    </row>
    <row r="149" spans="1:20">
      <c r="A149" t="s">
        <v>156</v>
      </c>
      <c r="B149">
        <v>4</v>
      </c>
      <c r="C149" t="s">
        <v>19</v>
      </c>
      <c r="D149">
        <f t="shared" si="4"/>
        <v>174</v>
      </c>
      <c r="E149">
        <f>E148</f>
        <v>105</v>
      </c>
      <c r="F149">
        <f>D149+4</f>
        <v>178</v>
      </c>
      <c r="G149">
        <f>E149+3</f>
        <v>108</v>
      </c>
      <c r="H149" t="s">
        <v>20</v>
      </c>
      <c r="I149">
        <v>15</v>
      </c>
      <c r="J149">
        <v>1</v>
      </c>
      <c r="K149">
        <v>0</v>
      </c>
      <c r="L149">
        <v>0</v>
      </c>
      <c r="N149" t="s">
        <v>96</v>
      </c>
      <c r="O149" t="s">
        <v>26</v>
      </c>
      <c r="Q149">
        <v>2</v>
      </c>
      <c r="R149" t="b">
        <v>0</v>
      </c>
      <c r="S149" t="s">
        <v>313</v>
      </c>
      <c r="T149">
        <v>0</v>
      </c>
    </row>
    <row r="150" spans="1:20">
      <c r="A150" t="s">
        <v>157</v>
      </c>
      <c r="B150">
        <v>4</v>
      </c>
      <c r="C150" t="s">
        <v>19</v>
      </c>
      <c r="D150">
        <f t="shared" si="4"/>
        <v>192</v>
      </c>
      <c r="E150">
        <f>E149</f>
        <v>105</v>
      </c>
      <c r="F150">
        <f>D150+4</f>
        <v>196</v>
      </c>
      <c r="G150">
        <f>E150+3</f>
        <v>108</v>
      </c>
      <c r="H150" t="s">
        <v>20</v>
      </c>
      <c r="I150">
        <v>15</v>
      </c>
      <c r="J150">
        <v>1</v>
      </c>
      <c r="K150">
        <v>0</v>
      </c>
      <c r="L150">
        <v>0</v>
      </c>
      <c r="N150" t="s">
        <v>96</v>
      </c>
      <c r="O150" t="s">
        <v>26</v>
      </c>
      <c r="Q150">
        <v>2</v>
      </c>
      <c r="R150" t="b">
        <v>0</v>
      </c>
      <c r="S150" t="s">
        <v>313</v>
      </c>
      <c r="T150">
        <v>0</v>
      </c>
    </row>
    <row r="151" spans="1:20">
      <c r="A151" t="s">
        <v>158</v>
      </c>
      <c r="B151">
        <v>4</v>
      </c>
      <c r="C151" t="s">
        <v>19</v>
      </c>
      <c r="D151">
        <f t="shared" si="4"/>
        <v>101</v>
      </c>
      <c r="E151">
        <f>E146+11</f>
        <v>115</v>
      </c>
      <c r="F151">
        <f>F146</f>
        <v>138</v>
      </c>
      <c r="G151">
        <f>E151+4</f>
        <v>119</v>
      </c>
      <c r="H151" t="s">
        <v>267</v>
      </c>
      <c r="I151">
        <v>8</v>
      </c>
      <c r="J151">
        <v>0</v>
      </c>
      <c r="K151">
        <v>0</v>
      </c>
      <c r="L151">
        <v>0</v>
      </c>
      <c r="N151" t="s">
        <v>96</v>
      </c>
      <c r="O151" t="s">
        <v>26</v>
      </c>
      <c r="Q151">
        <v>3</v>
      </c>
      <c r="R151" t="b">
        <v>1</v>
      </c>
      <c r="S151" t="s">
        <v>313</v>
      </c>
      <c r="T151">
        <v>0</v>
      </c>
    </row>
    <row r="152" spans="1:20">
      <c r="A152" t="s">
        <v>159</v>
      </c>
      <c r="B152">
        <v>4</v>
      </c>
      <c r="C152" t="s">
        <v>19</v>
      </c>
      <c r="D152">
        <f t="shared" si="4"/>
        <v>138</v>
      </c>
      <c r="E152">
        <f>E151+1</f>
        <v>116</v>
      </c>
      <c r="F152">
        <f>D152+4</f>
        <v>142</v>
      </c>
      <c r="G152">
        <f>E152+3</f>
        <v>119</v>
      </c>
      <c r="H152" t="s">
        <v>20</v>
      </c>
      <c r="I152">
        <v>15</v>
      </c>
      <c r="J152">
        <v>1</v>
      </c>
      <c r="K152">
        <v>0</v>
      </c>
      <c r="L152">
        <v>0</v>
      </c>
      <c r="N152" t="s">
        <v>96</v>
      </c>
      <c r="O152" t="s">
        <v>26</v>
      </c>
      <c r="Q152">
        <v>2</v>
      </c>
      <c r="R152" t="b">
        <v>0</v>
      </c>
      <c r="S152" t="s">
        <v>313</v>
      </c>
      <c r="T152">
        <v>0</v>
      </c>
    </row>
    <row r="153" spans="1:20">
      <c r="A153" t="s">
        <v>160</v>
      </c>
      <c r="B153">
        <v>4</v>
      </c>
      <c r="C153" t="s">
        <v>19</v>
      </c>
      <c r="D153">
        <f t="shared" si="4"/>
        <v>156</v>
      </c>
      <c r="E153">
        <f>E152</f>
        <v>116</v>
      </c>
      <c r="F153">
        <f>D153+4</f>
        <v>160</v>
      </c>
      <c r="G153">
        <f>E153+3</f>
        <v>119</v>
      </c>
      <c r="H153" t="s">
        <v>20</v>
      </c>
      <c r="I153">
        <v>15</v>
      </c>
      <c r="J153">
        <v>1</v>
      </c>
      <c r="K153">
        <v>0</v>
      </c>
      <c r="L153">
        <v>0</v>
      </c>
      <c r="N153" t="s">
        <v>96</v>
      </c>
      <c r="O153" t="s">
        <v>26</v>
      </c>
      <c r="Q153">
        <v>2</v>
      </c>
      <c r="R153" t="b">
        <v>0</v>
      </c>
      <c r="S153" t="s">
        <v>313</v>
      </c>
      <c r="T153">
        <v>0</v>
      </c>
    </row>
    <row r="154" spans="1:20">
      <c r="A154" t="s">
        <v>161</v>
      </c>
      <c r="B154">
        <v>4</v>
      </c>
      <c r="C154" t="s">
        <v>19</v>
      </c>
      <c r="D154">
        <f t="shared" si="4"/>
        <v>174</v>
      </c>
      <c r="E154">
        <f>E153</f>
        <v>116</v>
      </c>
      <c r="F154">
        <f>D154+4</f>
        <v>178</v>
      </c>
      <c r="G154">
        <f>E154+3</f>
        <v>119</v>
      </c>
      <c r="H154" t="s">
        <v>20</v>
      </c>
      <c r="I154">
        <v>15</v>
      </c>
      <c r="J154">
        <v>1</v>
      </c>
      <c r="K154">
        <v>0</v>
      </c>
      <c r="L154">
        <v>0</v>
      </c>
      <c r="N154" t="s">
        <v>96</v>
      </c>
      <c r="O154" t="s">
        <v>26</v>
      </c>
      <c r="Q154">
        <v>2</v>
      </c>
      <c r="R154" t="b">
        <v>0</v>
      </c>
      <c r="S154" t="s">
        <v>313</v>
      </c>
      <c r="T154">
        <v>0</v>
      </c>
    </row>
    <row r="155" spans="1:20">
      <c r="A155" t="s">
        <v>162</v>
      </c>
      <c r="B155">
        <v>4</v>
      </c>
      <c r="C155" t="s">
        <v>19</v>
      </c>
      <c r="D155">
        <f t="shared" si="4"/>
        <v>192</v>
      </c>
      <c r="E155">
        <f>E154</f>
        <v>116</v>
      </c>
      <c r="F155">
        <f>D155+4</f>
        <v>196</v>
      </c>
      <c r="G155">
        <f>E155+3</f>
        <v>119</v>
      </c>
      <c r="H155" t="s">
        <v>20</v>
      </c>
      <c r="I155">
        <v>15</v>
      </c>
      <c r="J155">
        <v>1</v>
      </c>
      <c r="K155">
        <v>0</v>
      </c>
      <c r="L155">
        <v>0</v>
      </c>
      <c r="N155" t="s">
        <v>96</v>
      </c>
      <c r="O155" t="s">
        <v>26</v>
      </c>
      <c r="Q155">
        <v>2</v>
      </c>
      <c r="R155" t="b">
        <v>0</v>
      </c>
      <c r="S155" t="s">
        <v>313</v>
      </c>
      <c r="T155">
        <v>0</v>
      </c>
    </row>
    <row r="156" spans="1:20">
      <c r="A156" t="s">
        <v>82</v>
      </c>
      <c r="B156">
        <v>4</v>
      </c>
      <c r="C156" t="s">
        <v>19</v>
      </c>
      <c r="D156">
        <v>7</v>
      </c>
      <c r="E156">
        <f>G126+11</f>
        <v>135</v>
      </c>
      <c r="F156">
        <v>94</v>
      </c>
      <c r="G156">
        <f>E156+3</f>
        <v>138</v>
      </c>
      <c r="H156" t="s">
        <v>267</v>
      </c>
      <c r="I156">
        <v>12</v>
      </c>
      <c r="J156">
        <v>1</v>
      </c>
      <c r="K156">
        <v>0</v>
      </c>
      <c r="L156">
        <v>0</v>
      </c>
      <c r="N156" t="s">
        <v>21</v>
      </c>
      <c r="O156" t="s">
        <v>26</v>
      </c>
      <c r="Q156">
        <v>2</v>
      </c>
      <c r="R156" t="b">
        <v>0</v>
      </c>
      <c r="S156" t="s">
        <v>313</v>
      </c>
      <c r="T156">
        <v>0</v>
      </c>
    </row>
    <row r="157" spans="1:20">
      <c r="A157" t="s">
        <v>174</v>
      </c>
      <c r="B157">
        <v>4</v>
      </c>
      <c r="C157" t="s">
        <v>19</v>
      </c>
      <c r="D157">
        <v>101</v>
      </c>
      <c r="E157">
        <f>G156+4</f>
        <v>142</v>
      </c>
      <c r="F157">
        <v>205</v>
      </c>
      <c r="G157">
        <f>E157+4</f>
        <v>146</v>
      </c>
      <c r="H157" t="s">
        <v>267</v>
      </c>
      <c r="I157">
        <v>9</v>
      </c>
      <c r="J157">
        <v>0</v>
      </c>
      <c r="K157">
        <v>0</v>
      </c>
      <c r="L157">
        <v>0</v>
      </c>
      <c r="N157" t="s">
        <v>21</v>
      </c>
      <c r="O157" t="s">
        <v>266</v>
      </c>
      <c r="P157" s="1"/>
      <c r="Q157">
        <v>2</v>
      </c>
      <c r="R157" t="b">
        <v>1</v>
      </c>
      <c r="S157" t="s">
        <v>313</v>
      </c>
      <c r="T157">
        <v>0</v>
      </c>
    </row>
    <row r="158" spans="1:20">
      <c r="A158" t="s">
        <v>83</v>
      </c>
      <c r="B158">
        <v>4</v>
      </c>
      <c r="C158" t="s">
        <v>25</v>
      </c>
      <c r="D158">
        <v>5</v>
      </c>
      <c r="E158">
        <f>G156+4</f>
        <v>142</v>
      </c>
      <c r="F158">
        <f>D158+88</f>
        <v>93</v>
      </c>
      <c r="G158">
        <f>E158+80</f>
        <v>222</v>
      </c>
      <c r="I158">
        <v>0</v>
      </c>
      <c r="J158">
        <v>0</v>
      </c>
      <c r="K158">
        <v>0</v>
      </c>
      <c r="L158">
        <v>0</v>
      </c>
      <c r="N158" t="s">
        <v>21</v>
      </c>
      <c r="O158" t="s">
        <v>26</v>
      </c>
      <c r="Q158">
        <v>2</v>
      </c>
      <c r="R158" t="b">
        <v>0</v>
      </c>
      <c r="S158" t="s">
        <v>313</v>
      </c>
      <c r="T158">
        <v>0</v>
      </c>
    </row>
    <row r="159" spans="1:20">
      <c r="A159" t="s">
        <v>173</v>
      </c>
      <c r="B159">
        <v>4</v>
      </c>
      <c r="C159" t="s">
        <v>38</v>
      </c>
      <c r="D159">
        <v>100</v>
      </c>
      <c r="E159">
        <f>G158-28</f>
        <v>194</v>
      </c>
      <c r="F159">
        <f>F164</f>
        <v>203</v>
      </c>
      <c r="G159">
        <f>G158+4</f>
        <v>226</v>
      </c>
      <c r="I159">
        <v>0</v>
      </c>
      <c r="J159">
        <v>1</v>
      </c>
      <c r="K159">
        <v>0</v>
      </c>
      <c r="L159">
        <v>0</v>
      </c>
      <c r="M159" t="s">
        <v>96</v>
      </c>
      <c r="N159" t="s">
        <v>96</v>
      </c>
      <c r="O159" t="s">
        <v>26</v>
      </c>
      <c r="Q159">
        <v>0</v>
      </c>
      <c r="R159" t="b">
        <v>0</v>
      </c>
      <c r="S159" t="s">
        <v>313</v>
      </c>
      <c r="T159">
        <v>0</v>
      </c>
    </row>
    <row r="160" spans="1:20">
      <c r="A160" t="s">
        <v>233</v>
      </c>
      <c r="B160">
        <v>4</v>
      </c>
      <c r="C160" t="s">
        <v>19</v>
      </c>
      <c r="D160">
        <f>D159+1</f>
        <v>101</v>
      </c>
      <c r="E160">
        <f>E159+2</f>
        <v>196</v>
      </c>
      <c r="F160">
        <v>174</v>
      </c>
      <c r="G160">
        <f>E160+3</f>
        <v>199</v>
      </c>
      <c r="H160" t="s">
        <v>267</v>
      </c>
      <c r="I160">
        <v>8</v>
      </c>
      <c r="J160">
        <v>1</v>
      </c>
      <c r="K160">
        <v>0</v>
      </c>
      <c r="L160">
        <v>0</v>
      </c>
      <c r="N160" t="s">
        <v>96</v>
      </c>
      <c r="O160" t="s">
        <v>26</v>
      </c>
      <c r="Q160">
        <v>3</v>
      </c>
      <c r="R160" t="b">
        <v>0</v>
      </c>
      <c r="S160" t="s">
        <v>313</v>
      </c>
      <c r="T160">
        <v>0</v>
      </c>
    </row>
    <row r="161" spans="1:20">
      <c r="A161" t="s">
        <v>97</v>
      </c>
      <c r="B161">
        <v>4</v>
      </c>
      <c r="C161" t="s">
        <v>19</v>
      </c>
      <c r="D161">
        <f>D159+30</f>
        <v>130</v>
      </c>
      <c r="E161">
        <f>E159+7</f>
        <v>201</v>
      </c>
      <c r="F161">
        <f>D161+18</f>
        <v>148</v>
      </c>
      <c r="G161">
        <f>E161+3</f>
        <v>204</v>
      </c>
      <c r="H161" t="s">
        <v>267</v>
      </c>
      <c r="I161">
        <v>8</v>
      </c>
      <c r="J161">
        <v>0</v>
      </c>
      <c r="K161">
        <v>0</v>
      </c>
      <c r="L161">
        <v>0</v>
      </c>
      <c r="N161" t="s">
        <v>96</v>
      </c>
      <c r="O161" t="s">
        <v>39</v>
      </c>
      <c r="Q161">
        <v>3</v>
      </c>
      <c r="R161" t="b">
        <v>1</v>
      </c>
      <c r="S161" t="s">
        <v>313</v>
      </c>
      <c r="T161">
        <v>0</v>
      </c>
    </row>
    <row r="162" spans="1:20">
      <c r="A162" t="s">
        <v>98</v>
      </c>
      <c r="B162">
        <v>4</v>
      </c>
      <c r="C162" t="s">
        <v>19</v>
      </c>
      <c r="D162">
        <f>D165</f>
        <v>149</v>
      </c>
      <c r="E162">
        <f>E161</f>
        <v>201</v>
      </c>
      <c r="F162">
        <f>D166-1</f>
        <v>166</v>
      </c>
      <c r="G162">
        <f>E162+3</f>
        <v>204</v>
      </c>
      <c r="H162" t="s">
        <v>267</v>
      </c>
      <c r="I162">
        <v>8</v>
      </c>
      <c r="J162">
        <v>0</v>
      </c>
      <c r="K162">
        <v>0</v>
      </c>
      <c r="L162">
        <v>0</v>
      </c>
      <c r="N162" t="s">
        <v>96</v>
      </c>
      <c r="O162" t="s">
        <v>39</v>
      </c>
      <c r="Q162">
        <v>3</v>
      </c>
      <c r="R162" t="b">
        <v>1</v>
      </c>
      <c r="S162" t="s">
        <v>313</v>
      </c>
      <c r="T162">
        <v>0</v>
      </c>
    </row>
    <row r="163" spans="1:20">
      <c r="A163" t="s">
        <v>99</v>
      </c>
      <c r="B163">
        <v>4</v>
      </c>
      <c r="C163" t="s">
        <v>19</v>
      </c>
      <c r="D163">
        <f>D166-1</f>
        <v>166</v>
      </c>
      <c r="E163">
        <f>E162</f>
        <v>201</v>
      </c>
      <c r="F163">
        <f>D167+1</f>
        <v>186</v>
      </c>
      <c r="G163">
        <f>E163+3</f>
        <v>204</v>
      </c>
      <c r="H163" t="s">
        <v>267</v>
      </c>
      <c r="I163">
        <v>8</v>
      </c>
      <c r="J163">
        <v>0</v>
      </c>
      <c r="K163">
        <v>0</v>
      </c>
      <c r="L163">
        <v>0</v>
      </c>
      <c r="N163" t="s">
        <v>96</v>
      </c>
      <c r="O163" t="s">
        <v>39</v>
      </c>
      <c r="Q163">
        <v>3</v>
      </c>
      <c r="R163" t="b">
        <v>1</v>
      </c>
      <c r="S163" t="s">
        <v>313</v>
      </c>
      <c r="T163">
        <v>0</v>
      </c>
    </row>
    <row r="164" spans="1:20">
      <c r="A164" t="s">
        <v>100</v>
      </c>
      <c r="B164">
        <v>4</v>
      </c>
      <c r="C164" t="s">
        <v>19</v>
      </c>
      <c r="D164">
        <f>D167</f>
        <v>185</v>
      </c>
      <c r="E164">
        <f>E163</f>
        <v>201</v>
      </c>
      <c r="F164">
        <f>D164+18</f>
        <v>203</v>
      </c>
      <c r="G164">
        <f>E164+3</f>
        <v>204</v>
      </c>
      <c r="H164" t="s">
        <v>267</v>
      </c>
      <c r="I164">
        <v>8</v>
      </c>
      <c r="J164">
        <v>0</v>
      </c>
      <c r="K164">
        <v>0</v>
      </c>
      <c r="L164">
        <v>0</v>
      </c>
      <c r="N164" t="s">
        <v>96</v>
      </c>
      <c r="O164" t="s">
        <v>39</v>
      </c>
      <c r="Q164">
        <v>3</v>
      </c>
      <c r="R164" t="b">
        <v>1</v>
      </c>
      <c r="S164" t="s">
        <v>313</v>
      </c>
      <c r="T164">
        <v>0</v>
      </c>
    </row>
    <row r="165" spans="1:20">
      <c r="A165" t="s">
        <v>87</v>
      </c>
      <c r="B165">
        <v>4</v>
      </c>
      <c r="C165" t="s">
        <v>26</v>
      </c>
      <c r="D165">
        <f>F161+1</f>
        <v>149</v>
      </c>
      <c r="E165">
        <f>E161</f>
        <v>201</v>
      </c>
      <c r="F165">
        <f>F161+1</f>
        <v>149</v>
      </c>
      <c r="G165">
        <f>G173+3</f>
        <v>220</v>
      </c>
      <c r="I165">
        <v>0</v>
      </c>
      <c r="J165">
        <v>0</v>
      </c>
      <c r="K165">
        <v>0</v>
      </c>
      <c r="L165">
        <v>0</v>
      </c>
      <c r="N165" t="s">
        <v>96</v>
      </c>
      <c r="O165" t="s">
        <v>26</v>
      </c>
      <c r="Q165">
        <v>4</v>
      </c>
      <c r="R165" t="b">
        <v>0</v>
      </c>
      <c r="S165" t="s">
        <v>313</v>
      </c>
      <c r="T165">
        <v>0</v>
      </c>
    </row>
    <row r="166" spans="1:20">
      <c r="A166" t="s">
        <v>88</v>
      </c>
      <c r="B166">
        <v>4</v>
      </c>
      <c r="C166" t="s">
        <v>26</v>
      </c>
      <c r="D166">
        <f>D165+18</f>
        <v>167</v>
      </c>
      <c r="E166">
        <f>E161</f>
        <v>201</v>
      </c>
      <c r="F166">
        <f t="shared" ref="F166:F167" si="5">D166</f>
        <v>167</v>
      </c>
      <c r="G166">
        <f>G165</f>
        <v>220</v>
      </c>
      <c r="I166">
        <v>0</v>
      </c>
      <c r="J166">
        <v>0</v>
      </c>
      <c r="K166">
        <v>0</v>
      </c>
      <c r="L166">
        <v>0</v>
      </c>
      <c r="N166" t="s">
        <v>96</v>
      </c>
      <c r="O166" t="s">
        <v>26</v>
      </c>
      <c r="Q166">
        <v>4</v>
      </c>
      <c r="R166" t="b">
        <v>0</v>
      </c>
      <c r="S166" t="s">
        <v>313</v>
      </c>
      <c r="T166">
        <v>0</v>
      </c>
    </row>
    <row r="167" spans="1:20">
      <c r="A167" t="s">
        <v>89</v>
      </c>
      <c r="B167">
        <v>4</v>
      </c>
      <c r="C167" t="s">
        <v>26</v>
      </c>
      <c r="D167">
        <f>D166+18</f>
        <v>185</v>
      </c>
      <c r="E167">
        <f>E161</f>
        <v>201</v>
      </c>
      <c r="F167">
        <f t="shared" si="5"/>
        <v>185</v>
      </c>
      <c r="G167">
        <f>G166</f>
        <v>220</v>
      </c>
      <c r="I167">
        <v>0</v>
      </c>
      <c r="J167">
        <v>0</v>
      </c>
      <c r="K167">
        <v>0</v>
      </c>
      <c r="L167">
        <v>0</v>
      </c>
      <c r="N167" t="s">
        <v>96</v>
      </c>
      <c r="O167" t="s">
        <v>26</v>
      </c>
      <c r="Q167">
        <v>4</v>
      </c>
      <c r="R167" t="b">
        <v>0</v>
      </c>
      <c r="S167" t="s">
        <v>313</v>
      </c>
      <c r="T167">
        <v>0</v>
      </c>
    </row>
    <row r="168" spans="1:20">
      <c r="A168" t="s">
        <v>103</v>
      </c>
      <c r="B168">
        <v>4</v>
      </c>
      <c r="C168" t="s">
        <v>26</v>
      </c>
      <c r="D168">
        <f>D159</f>
        <v>100</v>
      </c>
      <c r="E168">
        <f>E161+10</f>
        <v>211</v>
      </c>
      <c r="F168">
        <f>F159</f>
        <v>203</v>
      </c>
      <c r="G168">
        <f>E168</f>
        <v>211</v>
      </c>
      <c r="I168">
        <v>0</v>
      </c>
      <c r="J168">
        <v>0</v>
      </c>
      <c r="K168">
        <v>0</v>
      </c>
      <c r="L168">
        <v>0</v>
      </c>
      <c r="N168" t="s">
        <v>96</v>
      </c>
      <c r="O168" t="s">
        <v>26</v>
      </c>
      <c r="Q168">
        <v>4</v>
      </c>
      <c r="R168" t="b">
        <v>0</v>
      </c>
      <c r="S168" t="s">
        <v>313</v>
      </c>
      <c r="T168">
        <v>0</v>
      </c>
    </row>
    <row r="169" spans="1:20">
      <c r="A169" t="s">
        <v>166</v>
      </c>
      <c r="B169">
        <v>4</v>
      </c>
      <c r="C169" t="s">
        <v>19</v>
      </c>
      <c r="D169">
        <f>D159+1</f>
        <v>101</v>
      </c>
      <c r="E169">
        <f>E168+2</f>
        <v>213</v>
      </c>
      <c r="F169">
        <f>D169+36</f>
        <v>137</v>
      </c>
      <c r="G169">
        <f>E169+4</f>
        <v>217</v>
      </c>
      <c r="H169" t="s">
        <v>267</v>
      </c>
      <c r="I169">
        <v>8</v>
      </c>
      <c r="J169">
        <v>0</v>
      </c>
      <c r="K169">
        <v>0</v>
      </c>
      <c r="L169">
        <v>0</v>
      </c>
      <c r="N169" t="s">
        <v>96</v>
      </c>
      <c r="O169" t="s">
        <v>26</v>
      </c>
      <c r="Q169">
        <v>3</v>
      </c>
      <c r="R169" t="b">
        <v>1</v>
      </c>
      <c r="S169" t="s">
        <v>313</v>
      </c>
      <c r="T169">
        <v>0</v>
      </c>
    </row>
    <row r="170" spans="1:20">
      <c r="A170" t="s">
        <v>167</v>
      </c>
      <c r="B170">
        <v>4</v>
      </c>
      <c r="C170" t="s">
        <v>19</v>
      </c>
      <c r="D170">
        <f>D161+8</f>
        <v>138</v>
      </c>
      <c r="E170">
        <f>E169+1</f>
        <v>214</v>
      </c>
      <c r="F170">
        <f>D170+4</f>
        <v>142</v>
      </c>
      <c r="G170">
        <f>E170+3</f>
        <v>217</v>
      </c>
      <c r="H170" t="s">
        <v>20</v>
      </c>
      <c r="I170">
        <v>15</v>
      </c>
      <c r="J170">
        <v>1</v>
      </c>
      <c r="K170">
        <v>0</v>
      </c>
      <c r="L170">
        <v>0</v>
      </c>
      <c r="N170" t="s">
        <v>96</v>
      </c>
      <c r="O170" t="s">
        <v>26</v>
      </c>
      <c r="Q170">
        <v>2</v>
      </c>
      <c r="R170" t="b">
        <v>0</v>
      </c>
      <c r="S170" t="s">
        <v>313</v>
      </c>
      <c r="T170">
        <v>0</v>
      </c>
    </row>
    <row r="171" spans="1:20">
      <c r="A171" t="s">
        <v>168</v>
      </c>
      <c r="B171">
        <v>4</v>
      </c>
      <c r="C171" t="s">
        <v>19</v>
      </c>
      <c r="D171">
        <f>D170+18</f>
        <v>156</v>
      </c>
      <c r="E171">
        <f>E170</f>
        <v>214</v>
      </c>
      <c r="F171">
        <f>D171+4</f>
        <v>160</v>
      </c>
      <c r="G171">
        <f>E171+3</f>
        <v>217</v>
      </c>
      <c r="H171" t="s">
        <v>20</v>
      </c>
      <c r="I171">
        <v>15</v>
      </c>
      <c r="J171">
        <v>1</v>
      </c>
      <c r="K171">
        <v>0</v>
      </c>
      <c r="L171">
        <v>0</v>
      </c>
      <c r="N171" t="s">
        <v>96</v>
      </c>
      <c r="O171" t="s">
        <v>26</v>
      </c>
      <c r="Q171">
        <v>2</v>
      </c>
      <c r="R171" t="b">
        <v>0</v>
      </c>
      <c r="S171" t="s">
        <v>313</v>
      </c>
      <c r="T171">
        <v>0</v>
      </c>
    </row>
    <row r="172" spans="1:20">
      <c r="A172" t="s">
        <v>169</v>
      </c>
      <c r="B172">
        <v>4</v>
      </c>
      <c r="C172" t="s">
        <v>19</v>
      </c>
      <c r="D172">
        <f>D171+18</f>
        <v>174</v>
      </c>
      <c r="E172">
        <f>E171</f>
        <v>214</v>
      </c>
      <c r="F172">
        <f>D172+4</f>
        <v>178</v>
      </c>
      <c r="G172">
        <f>E172+3</f>
        <v>217</v>
      </c>
      <c r="H172" t="s">
        <v>20</v>
      </c>
      <c r="I172">
        <v>15</v>
      </c>
      <c r="J172">
        <v>1</v>
      </c>
      <c r="K172">
        <v>0</v>
      </c>
      <c r="L172">
        <v>0</v>
      </c>
      <c r="N172" t="s">
        <v>96</v>
      </c>
      <c r="O172" t="s">
        <v>26</v>
      </c>
      <c r="Q172">
        <v>2</v>
      </c>
      <c r="R172" t="b">
        <v>0</v>
      </c>
      <c r="S172" t="s">
        <v>313</v>
      </c>
      <c r="T172">
        <v>0</v>
      </c>
    </row>
    <row r="173" spans="1:20">
      <c r="A173" t="s">
        <v>170</v>
      </c>
      <c r="B173">
        <v>4</v>
      </c>
      <c r="C173" t="s">
        <v>19</v>
      </c>
      <c r="D173">
        <f>D172+18</f>
        <v>192</v>
      </c>
      <c r="E173">
        <f>E172</f>
        <v>214</v>
      </c>
      <c r="F173">
        <f>D173+4</f>
        <v>196</v>
      </c>
      <c r="G173">
        <f>E173+3</f>
        <v>217</v>
      </c>
      <c r="H173" t="s">
        <v>20</v>
      </c>
      <c r="I173">
        <v>15</v>
      </c>
      <c r="J173">
        <v>1</v>
      </c>
      <c r="K173">
        <v>0</v>
      </c>
      <c r="L173">
        <v>0</v>
      </c>
      <c r="N173" t="s">
        <v>96</v>
      </c>
      <c r="O173" t="s">
        <v>26</v>
      </c>
      <c r="Q173">
        <v>2</v>
      </c>
      <c r="R173" t="b">
        <v>0</v>
      </c>
      <c r="S173" t="s">
        <v>313</v>
      </c>
      <c r="T173">
        <v>0</v>
      </c>
    </row>
    <row r="174" spans="1:20">
      <c r="A174" t="s">
        <v>374</v>
      </c>
      <c r="B174">
        <v>4</v>
      </c>
      <c r="C174" t="s">
        <v>19</v>
      </c>
      <c r="D174">
        <v>7</v>
      </c>
      <c r="E174">
        <v>250</v>
      </c>
      <c r="F174">
        <v>131</v>
      </c>
      <c r="G174">
        <f>E174+4</f>
        <v>254</v>
      </c>
      <c r="H174" t="s">
        <v>267</v>
      </c>
      <c r="I174">
        <v>14</v>
      </c>
      <c r="J174">
        <v>1</v>
      </c>
      <c r="K174">
        <v>0</v>
      </c>
      <c r="L174">
        <v>0</v>
      </c>
      <c r="N174" t="s">
        <v>104</v>
      </c>
      <c r="O174" t="s">
        <v>266</v>
      </c>
      <c r="Q174">
        <v>3</v>
      </c>
      <c r="R174" t="b">
        <v>1</v>
      </c>
      <c r="S174" t="s">
        <v>313</v>
      </c>
      <c r="T174">
        <v>0</v>
      </c>
    </row>
    <row r="175" spans="1:20">
      <c r="A175" t="s">
        <v>236</v>
      </c>
      <c r="B175">
        <v>4</v>
      </c>
      <c r="C175" t="s">
        <v>19</v>
      </c>
      <c r="D175">
        <f>D174</f>
        <v>7</v>
      </c>
      <c r="E175">
        <f>G174+2</f>
        <v>256</v>
      </c>
      <c r="F175">
        <f>D22-3</f>
        <v>131</v>
      </c>
      <c r="G175">
        <f>E175+4</f>
        <v>260</v>
      </c>
      <c r="H175" t="s">
        <v>267</v>
      </c>
      <c r="I175">
        <v>9</v>
      </c>
      <c r="J175">
        <v>0</v>
      </c>
      <c r="K175">
        <v>0</v>
      </c>
      <c r="L175">
        <v>0</v>
      </c>
      <c r="N175" t="s">
        <v>104</v>
      </c>
      <c r="O175" t="s">
        <v>266</v>
      </c>
      <c r="Q175">
        <v>3</v>
      </c>
      <c r="R175" t="b">
        <v>1</v>
      </c>
      <c r="S175" t="s">
        <v>313</v>
      </c>
      <c r="T175">
        <v>0</v>
      </c>
    </row>
    <row r="176" spans="1:20">
      <c r="A176" t="s">
        <v>84</v>
      </c>
      <c r="B176">
        <v>5</v>
      </c>
      <c r="C176" t="s">
        <v>19</v>
      </c>
      <c r="D176">
        <v>101</v>
      </c>
      <c r="E176">
        <v>20</v>
      </c>
      <c r="F176">
        <v>206</v>
      </c>
      <c r="G176">
        <f>E176+3</f>
        <v>23</v>
      </c>
      <c r="H176" t="s">
        <v>267</v>
      </c>
      <c r="I176">
        <v>6</v>
      </c>
      <c r="J176">
        <v>0</v>
      </c>
      <c r="K176">
        <v>0</v>
      </c>
      <c r="L176">
        <v>0</v>
      </c>
      <c r="N176" t="s">
        <v>21</v>
      </c>
      <c r="O176" t="s">
        <v>26</v>
      </c>
      <c r="Q176">
        <v>3</v>
      </c>
      <c r="R176" t="b">
        <v>1</v>
      </c>
      <c r="S176" t="s">
        <v>313</v>
      </c>
      <c r="T176">
        <v>0</v>
      </c>
    </row>
    <row r="177" spans="1:20">
      <c r="A177" t="s">
        <v>41</v>
      </c>
      <c r="B177">
        <v>5</v>
      </c>
      <c r="C177" t="s">
        <v>26</v>
      </c>
      <c r="D177">
        <v>10</v>
      </c>
      <c r="E177">
        <v>225</v>
      </c>
      <c r="F177">
        <v>200</v>
      </c>
      <c r="G177">
        <v>225</v>
      </c>
      <c r="I177">
        <v>0</v>
      </c>
      <c r="J177">
        <v>0</v>
      </c>
      <c r="K177">
        <v>0</v>
      </c>
      <c r="L177">
        <v>0</v>
      </c>
      <c r="N177" t="s">
        <v>21</v>
      </c>
      <c r="O177" t="s">
        <v>26</v>
      </c>
      <c r="Q177">
        <v>2</v>
      </c>
      <c r="R177" t="b">
        <v>0</v>
      </c>
      <c r="S177" t="s">
        <v>313</v>
      </c>
      <c r="T177">
        <v>0</v>
      </c>
    </row>
    <row r="178" spans="1:20">
      <c r="A178" t="s">
        <v>177</v>
      </c>
      <c r="B178">
        <v>5</v>
      </c>
      <c r="C178" t="s">
        <v>19</v>
      </c>
      <c r="D178">
        <v>55</v>
      </c>
      <c r="E178">
        <v>230</v>
      </c>
      <c r="F178">
        <v>200</v>
      </c>
      <c r="G178">
        <f>E178+4</f>
        <v>234</v>
      </c>
      <c r="H178" t="s">
        <v>267</v>
      </c>
      <c r="I178">
        <v>10</v>
      </c>
      <c r="J178">
        <v>1</v>
      </c>
      <c r="K178">
        <v>0</v>
      </c>
      <c r="L178">
        <v>0</v>
      </c>
      <c r="N178" t="s">
        <v>21</v>
      </c>
      <c r="O178" t="s">
        <v>266</v>
      </c>
      <c r="P178" s="1"/>
      <c r="Q178">
        <v>2</v>
      </c>
      <c r="R178" t="b">
        <v>1</v>
      </c>
      <c r="S178" t="s">
        <v>313</v>
      </c>
      <c r="T178">
        <v>0</v>
      </c>
    </row>
    <row r="179" spans="1:20">
      <c r="A179" t="s">
        <v>315</v>
      </c>
      <c r="B179">
        <v>5</v>
      </c>
      <c r="C179" t="s">
        <v>25</v>
      </c>
      <c r="D179">
        <v>10</v>
      </c>
      <c r="E179">
        <f>E178</f>
        <v>230</v>
      </c>
      <c r="F179">
        <f>D179+40</f>
        <v>50</v>
      </c>
      <c r="G179">
        <f>E179+14</f>
        <v>244</v>
      </c>
      <c r="I179">
        <v>10</v>
      </c>
      <c r="J179">
        <v>0</v>
      </c>
      <c r="K179">
        <v>0</v>
      </c>
      <c r="L179">
        <v>0</v>
      </c>
      <c r="N179" t="s">
        <v>21</v>
      </c>
      <c r="O179" t="s">
        <v>266</v>
      </c>
      <c r="P179" s="17"/>
      <c r="Q179">
        <v>2</v>
      </c>
      <c r="R179" t="b">
        <v>1</v>
      </c>
      <c r="S179" t="s">
        <v>312</v>
      </c>
      <c r="T179">
        <v>0</v>
      </c>
    </row>
    <row r="180" spans="1:20" ht="60">
      <c r="A180" t="s">
        <v>309</v>
      </c>
      <c r="B180">
        <v>5</v>
      </c>
      <c r="C180" t="s">
        <v>310</v>
      </c>
      <c r="D180">
        <v>10</v>
      </c>
      <c r="E180">
        <f>E178+20</f>
        <v>250</v>
      </c>
      <c r="F180">
        <f>F178</f>
        <v>200</v>
      </c>
      <c r="G180">
        <f>E180+1</f>
        <v>251</v>
      </c>
      <c r="H180" t="s">
        <v>267</v>
      </c>
      <c r="I180">
        <v>10</v>
      </c>
      <c r="J180">
        <v>0</v>
      </c>
      <c r="K180">
        <v>0</v>
      </c>
      <c r="L180">
        <v>1</v>
      </c>
      <c r="N180" t="s">
        <v>316</v>
      </c>
      <c r="O180" t="s">
        <v>266</v>
      </c>
      <c r="P180" s="17" t="s">
        <v>314</v>
      </c>
      <c r="Q180">
        <v>2</v>
      </c>
      <c r="R180" t="b">
        <v>1</v>
      </c>
      <c r="S180" t="s">
        <v>312</v>
      </c>
      <c r="T180">
        <v>0</v>
      </c>
    </row>
    <row r="181" spans="1:20">
      <c r="A181" t="s">
        <v>27</v>
      </c>
      <c r="B181">
        <v>5</v>
      </c>
      <c r="C181" t="s">
        <v>25</v>
      </c>
      <c r="D181">
        <v>10</v>
      </c>
      <c r="E181">
        <v>262</v>
      </c>
      <c r="F181">
        <f>D181+40</f>
        <v>50</v>
      </c>
      <c r="G181">
        <v>276</v>
      </c>
      <c r="I181">
        <v>0</v>
      </c>
      <c r="J181">
        <v>0</v>
      </c>
      <c r="K181">
        <v>0</v>
      </c>
      <c r="L181">
        <v>0</v>
      </c>
      <c r="N181" t="s">
        <v>21</v>
      </c>
      <c r="O181" t="s">
        <v>26</v>
      </c>
      <c r="Q181">
        <v>2</v>
      </c>
      <c r="R181" t="b">
        <v>0</v>
      </c>
      <c r="S181" t="s">
        <v>313</v>
      </c>
      <c r="T181">
        <v>0</v>
      </c>
    </row>
    <row r="182" spans="1:20">
      <c r="A182" t="s">
        <v>28</v>
      </c>
      <c r="B182">
        <v>5</v>
      </c>
      <c r="C182" t="s">
        <v>25</v>
      </c>
      <c r="D182">
        <f>F181+4</f>
        <v>54</v>
      </c>
      <c r="E182">
        <v>262</v>
      </c>
      <c r="F182">
        <f t="shared" ref="F182:F187" si="6">D182+15</f>
        <v>69</v>
      </c>
      <c r="G182">
        <v>276</v>
      </c>
      <c r="I182">
        <v>0</v>
      </c>
      <c r="J182">
        <v>0</v>
      </c>
      <c r="K182">
        <v>0</v>
      </c>
      <c r="L182">
        <v>0</v>
      </c>
      <c r="N182" t="s">
        <v>21</v>
      </c>
      <c r="O182" t="s">
        <v>26</v>
      </c>
      <c r="Q182">
        <v>2</v>
      </c>
      <c r="R182" t="b">
        <v>0</v>
      </c>
      <c r="S182" t="s">
        <v>313</v>
      </c>
      <c r="T182">
        <v>0</v>
      </c>
    </row>
    <row r="183" spans="1:20">
      <c r="A183" t="s">
        <v>29</v>
      </c>
      <c r="B183">
        <v>5</v>
      </c>
      <c r="C183" t="s">
        <v>25</v>
      </c>
      <c r="D183">
        <v>131</v>
      </c>
      <c r="E183">
        <v>262</v>
      </c>
      <c r="F183">
        <f t="shared" si="6"/>
        <v>146</v>
      </c>
      <c r="G183">
        <v>276</v>
      </c>
      <c r="I183">
        <v>0</v>
      </c>
      <c r="J183">
        <v>0</v>
      </c>
      <c r="K183">
        <v>0</v>
      </c>
      <c r="L183">
        <v>0</v>
      </c>
      <c r="N183" t="s">
        <v>21</v>
      </c>
      <c r="O183" t="s">
        <v>26</v>
      </c>
      <c r="Q183">
        <v>2</v>
      </c>
      <c r="R183" t="b">
        <v>0</v>
      </c>
      <c r="S183" t="s">
        <v>313</v>
      </c>
      <c r="T183">
        <v>0</v>
      </c>
    </row>
    <row r="184" spans="1:20">
      <c r="A184" t="s">
        <v>30</v>
      </c>
      <c r="B184">
        <v>5</v>
      </c>
      <c r="C184" t="s">
        <v>25</v>
      </c>
      <c r="D184">
        <v>150</v>
      </c>
      <c r="E184">
        <v>262</v>
      </c>
      <c r="F184">
        <f t="shared" si="6"/>
        <v>165</v>
      </c>
      <c r="G184">
        <v>276</v>
      </c>
      <c r="I184">
        <v>0</v>
      </c>
      <c r="J184">
        <v>0</v>
      </c>
      <c r="K184">
        <v>0</v>
      </c>
      <c r="L184">
        <v>0</v>
      </c>
      <c r="N184" t="s">
        <v>21</v>
      </c>
      <c r="O184" t="s">
        <v>26</v>
      </c>
      <c r="Q184">
        <v>2</v>
      </c>
      <c r="R184" t="b">
        <v>0</v>
      </c>
      <c r="S184" t="s">
        <v>313</v>
      </c>
      <c r="T184">
        <v>0</v>
      </c>
    </row>
    <row r="185" spans="1:20">
      <c r="A185" t="s">
        <v>31</v>
      </c>
      <c r="B185">
        <v>5</v>
      </c>
      <c r="C185" t="s">
        <v>25</v>
      </c>
      <c r="D185">
        <v>169</v>
      </c>
      <c r="E185">
        <v>262</v>
      </c>
      <c r="F185">
        <f t="shared" si="6"/>
        <v>184</v>
      </c>
      <c r="G185">
        <v>276</v>
      </c>
      <c r="I185">
        <v>0</v>
      </c>
      <c r="J185">
        <v>0</v>
      </c>
      <c r="K185">
        <v>0</v>
      </c>
      <c r="L185">
        <v>0</v>
      </c>
      <c r="N185" t="s">
        <v>21</v>
      </c>
      <c r="O185" t="s">
        <v>26</v>
      </c>
      <c r="Q185">
        <v>2</v>
      </c>
      <c r="R185" t="b">
        <v>0</v>
      </c>
      <c r="S185" t="s">
        <v>313</v>
      </c>
      <c r="T185">
        <v>0</v>
      </c>
    </row>
    <row r="186" spans="1:20">
      <c r="A186" t="s">
        <v>32</v>
      </c>
      <c r="B186">
        <v>5</v>
      </c>
      <c r="C186" t="s">
        <v>25</v>
      </c>
      <c r="D186">
        <v>188</v>
      </c>
      <c r="E186">
        <v>262</v>
      </c>
      <c r="F186">
        <f t="shared" si="6"/>
        <v>203</v>
      </c>
      <c r="G186">
        <v>276</v>
      </c>
      <c r="I186">
        <v>0</v>
      </c>
      <c r="J186">
        <v>0</v>
      </c>
      <c r="K186">
        <v>0</v>
      </c>
      <c r="L186">
        <v>0</v>
      </c>
      <c r="N186" t="s">
        <v>21</v>
      </c>
      <c r="O186" t="s">
        <v>26</v>
      </c>
      <c r="Q186">
        <v>2</v>
      </c>
      <c r="R186" t="b">
        <v>0</v>
      </c>
      <c r="S186" t="s">
        <v>313</v>
      </c>
      <c r="T186">
        <v>0</v>
      </c>
    </row>
    <row r="187" spans="1:20">
      <c r="A187" t="s">
        <v>33</v>
      </c>
      <c r="B187">
        <v>5</v>
      </c>
      <c r="C187" t="s">
        <v>25</v>
      </c>
      <c r="D187">
        <v>69</v>
      </c>
      <c r="E187">
        <v>280</v>
      </c>
      <c r="F187">
        <f t="shared" si="6"/>
        <v>84</v>
      </c>
      <c r="G187">
        <v>295</v>
      </c>
      <c r="I187">
        <v>0</v>
      </c>
      <c r="J187">
        <v>0</v>
      </c>
      <c r="K187">
        <v>0</v>
      </c>
      <c r="L187">
        <v>0</v>
      </c>
      <c r="N187" t="s">
        <v>21</v>
      </c>
      <c r="O187" t="s">
        <v>26</v>
      </c>
      <c r="Q187">
        <v>2</v>
      </c>
      <c r="R187" t="b">
        <v>0</v>
      </c>
      <c r="S187" t="s">
        <v>313</v>
      </c>
      <c r="T187">
        <v>0</v>
      </c>
    </row>
    <row r="188" spans="1:20">
      <c r="A188" t="s">
        <v>34</v>
      </c>
      <c r="B188">
        <v>5</v>
      </c>
      <c r="C188" t="s">
        <v>25</v>
      </c>
      <c r="D188">
        <v>86</v>
      </c>
      <c r="E188">
        <v>280</v>
      </c>
      <c r="F188">
        <f>D188+40</f>
        <v>126</v>
      </c>
      <c r="G188">
        <v>295</v>
      </c>
      <c r="I188">
        <v>0</v>
      </c>
      <c r="J188">
        <v>0</v>
      </c>
      <c r="K188">
        <v>0</v>
      </c>
      <c r="L188">
        <v>0</v>
      </c>
      <c r="N188" t="s">
        <v>21</v>
      </c>
      <c r="O188" t="s">
        <v>26</v>
      </c>
      <c r="Q188">
        <v>2</v>
      </c>
      <c r="R188" t="b">
        <v>0</v>
      </c>
      <c r="S188" t="s">
        <v>313</v>
      </c>
      <c r="T188">
        <v>0</v>
      </c>
    </row>
    <row r="189" spans="1:20">
      <c r="A189" t="s">
        <v>35</v>
      </c>
      <c r="B189">
        <v>5</v>
      </c>
      <c r="C189" t="s">
        <v>25</v>
      </c>
      <c r="D189">
        <v>129</v>
      </c>
      <c r="E189">
        <v>280</v>
      </c>
      <c r="F189">
        <f>D189+15</f>
        <v>144</v>
      </c>
      <c r="G189">
        <v>295</v>
      </c>
      <c r="I189">
        <v>0</v>
      </c>
      <c r="J189">
        <v>0</v>
      </c>
      <c r="K189">
        <v>0</v>
      </c>
      <c r="L189">
        <v>0</v>
      </c>
      <c r="N189" t="s">
        <v>21</v>
      </c>
      <c r="O189" t="s">
        <v>26</v>
      </c>
      <c r="Q189">
        <v>2</v>
      </c>
      <c r="R189" t="b">
        <v>0</v>
      </c>
      <c r="S189" t="s">
        <v>313</v>
      </c>
      <c r="T189">
        <v>0</v>
      </c>
    </row>
    <row r="190" spans="1:20">
      <c r="A190" t="s">
        <v>36</v>
      </c>
      <c r="B190">
        <v>5</v>
      </c>
      <c r="C190" t="s">
        <v>25</v>
      </c>
      <c r="D190">
        <v>146</v>
      </c>
      <c r="E190">
        <v>280</v>
      </c>
      <c r="F190">
        <f>D190+40</f>
        <v>186</v>
      </c>
      <c r="G190">
        <v>295</v>
      </c>
      <c r="I190">
        <v>0</v>
      </c>
      <c r="J190">
        <v>0</v>
      </c>
      <c r="K190">
        <v>0</v>
      </c>
      <c r="L190">
        <v>0</v>
      </c>
      <c r="N190" t="s">
        <v>21</v>
      </c>
      <c r="O190" t="s">
        <v>26</v>
      </c>
      <c r="Q190">
        <v>2</v>
      </c>
      <c r="R190" t="b">
        <v>0</v>
      </c>
      <c r="S190" t="s">
        <v>313</v>
      </c>
      <c r="T190">
        <v>0</v>
      </c>
    </row>
    <row r="191" spans="1:20">
      <c r="A191" t="s">
        <v>37</v>
      </c>
      <c r="B191">
        <v>5</v>
      </c>
      <c r="C191" t="s">
        <v>25</v>
      </c>
      <c r="D191">
        <v>189</v>
      </c>
      <c r="E191">
        <v>280</v>
      </c>
      <c r="F191">
        <f>D191+15</f>
        <v>204</v>
      </c>
      <c r="G191">
        <v>295</v>
      </c>
      <c r="I191">
        <v>0</v>
      </c>
      <c r="J191">
        <v>0</v>
      </c>
      <c r="K191">
        <v>0</v>
      </c>
      <c r="L191">
        <v>0</v>
      </c>
      <c r="N191" t="s">
        <v>21</v>
      </c>
      <c r="O191" t="s">
        <v>26</v>
      </c>
      <c r="Q191">
        <v>2</v>
      </c>
      <c r="R191" t="b">
        <v>0</v>
      </c>
      <c r="S191" t="s">
        <v>313</v>
      </c>
      <c r="T191">
        <v>0</v>
      </c>
    </row>
  </sheetData>
  <autoFilter ref="A1:T178" xr:uid="{00000000-0001-0000-0000-000000000000}"/>
  <conditionalFormatting sqref="A119:A120">
    <cfRule type="duplicateValues" dxfId="5"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57"/>
  <sheetViews>
    <sheetView tabSelected="1" zoomScale="85" zoomScaleNormal="85" workbookViewId="0">
      <pane xSplit="3" ySplit="1" topLeftCell="D157" activePane="bottomRight" state="frozen"/>
      <selection pane="topRight" activeCell="D1" sqref="D1"/>
      <selection pane="bottomLeft" activeCell="A2" sqref="A2"/>
      <selection pane="bottomRight" activeCell="C162" sqref="C162"/>
    </sheetView>
  </sheetViews>
  <sheetFormatPr defaultRowHeight="15"/>
  <cols>
    <col min="1" max="1" width="9.7109375" style="30" customWidth="1"/>
    <col min="2" max="2" width="31.5703125" style="30" customWidth="1"/>
    <col min="3" max="3" width="55" style="3" customWidth="1"/>
    <col min="4" max="5" width="43.140625" style="3" customWidth="1"/>
    <col min="6" max="16" width="55" style="3" customWidth="1"/>
    <col min="17" max="17" width="67" style="3" customWidth="1"/>
    <col min="18" max="23" width="55" style="3" customWidth="1"/>
    <col min="24" max="24" width="55" style="35" customWidth="1"/>
    <col min="25" max="26" width="55" style="3" customWidth="1"/>
    <col min="27" max="28" width="43.140625" style="3" customWidth="1"/>
    <col min="29" max="16384" width="9.140625" style="3"/>
  </cols>
  <sheetData>
    <row r="1" spans="1:30" s="29" customFormat="1">
      <c r="A1" s="28" t="s">
        <v>191</v>
      </c>
      <c r="B1" s="28" t="s">
        <v>0</v>
      </c>
      <c r="C1" s="18" t="s">
        <v>181</v>
      </c>
      <c r="D1" s="19" t="s">
        <v>766</v>
      </c>
      <c r="E1" s="19" t="s">
        <v>767</v>
      </c>
      <c r="F1" s="19" t="s">
        <v>556</v>
      </c>
      <c r="G1" s="19" t="s">
        <v>636</v>
      </c>
      <c r="H1" s="18" t="s">
        <v>297</v>
      </c>
      <c r="I1" s="18" t="s">
        <v>1125</v>
      </c>
      <c r="J1" s="18" t="s">
        <v>296</v>
      </c>
      <c r="K1" s="19" t="s">
        <v>637</v>
      </c>
      <c r="L1" s="19" t="s">
        <v>295</v>
      </c>
      <c r="M1" s="19" t="s">
        <v>1122</v>
      </c>
      <c r="N1" s="19" t="s">
        <v>292</v>
      </c>
      <c r="O1" s="19" t="s">
        <v>827</v>
      </c>
      <c r="P1" s="19" t="s">
        <v>1408</v>
      </c>
      <c r="Q1" s="19" t="s">
        <v>1407</v>
      </c>
      <c r="R1" s="19" t="s">
        <v>632</v>
      </c>
      <c r="S1" s="19" t="s">
        <v>194</v>
      </c>
      <c r="T1" s="19" t="s">
        <v>633</v>
      </c>
      <c r="U1" s="19" t="s">
        <v>195</v>
      </c>
      <c r="V1" s="19" t="s">
        <v>634</v>
      </c>
      <c r="W1" s="19" t="s">
        <v>288</v>
      </c>
      <c r="X1" s="33" t="s">
        <v>710</v>
      </c>
      <c r="Y1" s="19" t="s">
        <v>215</v>
      </c>
      <c r="Z1" s="19" t="s">
        <v>635</v>
      </c>
      <c r="AA1" s="19" t="s">
        <v>287</v>
      </c>
      <c r="AB1" s="19" t="s">
        <v>652</v>
      </c>
      <c r="AC1" s="19"/>
      <c r="AD1" s="19"/>
    </row>
    <row r="2" spans="1:30" s="31" customFormat="1">
      <c r="A2" s="30" t="s">
        <v>192</v>
      </c>
      <c r="B2" s="30" t="s">
        <v>630</v>
      </c>
      <c r="C2" s="27" t="s">
        <v>181</v>
      </c>
      <c r="D2" s="20"/>
      <c r="E2" s="20" t="s">
        <v>768</v>
      </c>
      <c r="F2" s="20" t="s">
        <v>647</v>
      </c>
      <c r="G2" s="20" t="s">
        <v>646</v>
      </c>
      <c r="H2" s="27" t="s">
        <v>1127</v>
      </c>
      <c r="I2" s="27" t="s">
        <v>1126</v>
      </c>
      <c r="J2" s="20" t="s">
        <v>631</v>
      </c>
      <c r="K2" s="20" t="s">
        <v>639</v>
      </c>
      <c r="L2" s="20" t="s">
        <v>1124</v>
      </c>
      <c r="M2" s="20" t="s">
        <v>1123</v>
      </c>
      <c r="N2" s="20"/>
      <c r="O2" s="20" t="s">
        <v>980</v>
      </c>
      <c r="P2" s="20" t="s">
        <v>829</v>
      </c>
      <c r="Q2" s="22" t="s">
        <v>829</v>
      </c>
      <c r="R2" s="20" t="s">
        <v>638</v>
      </c>
      <c r="S2" s="20" t="s">
        <v>640</v>
      </c>
      <c r="T2" s="20" t="s">
        <v>641</v>
      </c>
      <c r="U2" s="20" t="s">
        <v>642</v>
      </c>
      <c r="V2" s="20" t="s">
        <v>643</v>
      </c>
      <c r="W2" s="20"/>
      <c r="X2" s="34" t="s">
        <v>871</v>
      </c>
      <c r="Y2" s="20" t="s">
        <v>645</v>
      </c>
      <c r="Z2" s="20" t="s">
        <v>644</v>
      </c>
      <c r="AA2" s="20"/>
      <c r="AB2" s="20" t="s">
        <v>653</v>
      </c>
      <c r="AC2" s="20"/>
      <c r="AD2" s="20"/>
    </row>
    <row r="3" spans="1:30" ht="15" customHeight="1">
      <c r="A3" s="30" t="s">
        <v>192</v>
      </c>
      <c r="B3" s="30" t="s">
        <v>628</v>
      </c>
      <c r="C3" s="23" t="s">
        <v>884</v>
      </c>
      <c r="D3" s="22"/>
      <c r="E3" s="22" t="s">
        <v>1068</v>
      </c>
      <c r="F3" s="22"/>
      <c r="G3" s="22" t="s">
        <v>1036</v>
      </c>
      <c r="H3" s="23"/>
      <c r="I3" s="23" t="s">
        <v>1128</v>
      </c>
      <c r="J3" s="22"/>
      <c r="K3" s="37" t="s">
        <v>890</v>
      </c>
      <c r="L3" s="37"/>
      <c r="M3" s="37" t="s">
        <v>1204</v>
      </c>
      <c r="N3" s="22"/>
      <c r="O3" s="37" t="s">
        <v>908</v>
      </c>
      <c r="P3" s="22" t="s">
        <v>981</v>
      </c>
      <c r="Q3" s="22" t="s">
        <v>981</v>
      </c>
      <c r="R3" s="22" t="s">
        <v>981</v>
      </c>
      <c r="S3" s="22"/>
      <c r="T3" s="37" t="s">
        <v>990</v>
      </c>
      <c r="U3" s="22"/>
      <c r="V3" s="37" t="s">
        <v>990</v>
      </c>
      <c r="W3" s="22"/>
      <c r="X3" s="39" t="s">
        <v>1046</v>
      </c>
      <c r="Y3" s="22"/>
      <c r="Z3" s="22" t="s">
        <v>1016</v>
      </c>
      <c r="AA3" s="22"/>
      <c r="AB3" s="22" t="s">
        <v>1055</v>
      </c>
      <c r="AC3" s="22"/>
      <c r="AD3" s="22"/>
    </row>
    <row r="4" spans="1:30" ht="15" customHeight="1">
      <c r="A4" s="30" t="s">
        <v>192</v>
      </c>
      <c r="B4" s="30" t="s">
        <v>629</v>
      </c>
      <c r="C4" s="23" t="s">
        <v>881</v>
      </c>
      <c r="D4" s="22"/>
      <c r="E4" s="22" t="s">
        <v>1069</v>
      </c>
      <c r="F4" s="22"/>
      <c r="G4" s="22" t="s">
        <v>1037</v>
      </c>
      <c r="H4" s="23"/>
      <c r="I4" s="23" t="s">
        <v>1129</v>
      </c>
      <c r="J4" s="22"/>
      <c r="K4" s="37" t="s">
        <v>891</v>
      </c>
      <c r="L4" s="37"/>
      <c r="M4" s="37" t="s">
        <v>1205</v>
      </c>
      <c r="N4" s="22"/>
      <c r="O4" s="37" t="s">
        <v>909</v>
      </c>
      <c r="P4" s="22" t="s">
        <v>982</v>
      </c>
      <c r="Q4" s="22" t="s">
        <v>982</v>
      </c>
      <c r="R4" s="22" t="s">
        <v>982</v>
      </c>
      <c r="S4" s="22"/>
      <c r="T4" s="37" t="s">
        <v>991</v>
      </c>
      <c r="U4" s="22"/>
      <c r="V4" s="37" t="s">
        <v>1001</v>
      </c>
      <c r="W4" s="22"/>
      <c r="X4" s="39" t="s">
        <v>1047</v>
      </c>
      <c r="Y4" s="22"/>
      <c r="Z4" s="22" t="s">
        <v>1017</v>
      </c>
      <c r="AA4" s="22"/>
      <c r="AB4" s="22" t="s">
        <v>1056</v>
      </c>
      <c r="AC4" s="22"/>
      <c r="AD4" s="22"/>
    </row>
    <row r="5" spans="1:30" ht="30">
      <c r="A5" s="30" t="s">
        <v>192</v>
      </c>
      <c r="B5" s="30" t="s">
        <v>23</v>
      </c>
      <c r="C5" s="23" t="s">
        <v>225</v>
      </c>
      <c r="D5" s="22"/>
      <c r="E5" s="22" t="s">
        <v>769</v>
      </c>
      <c r="F5" s="22"/>
      <c r="G5" s="22" t="s">
        <v>572</v>
      </c>
      <c r="H5" s="23"/>
      <c r="I5" s="23" t="s">
        <v>1130</v>
      </c>
      <c r="J5" s="22"/>
      <c r="K5" s="37" t="s">
        <v>334</v>
      </c>
      <c r="L5" s="37"/>
      <c r="M5" s="37" t="s">
        <v>1206</v>
      </c>
      <c r="N5" s="22"/>
      <c r="O5" s="37" t="s">
        <v>910</v>
      </c>
      <c r="P5" s="22" t="s">
        <v>830</v>
      </c>
      <c r="Q5" s="22" t="s">
        <v>830</v>
      </c>
      <c r="R5" s="22" t="s">
        <v>388</v>
      </c>
      <c r="S5" s="22"/>
      <c r="T5" s="37" t="s">
        <v>438</v>
      </c>
      <c r="U5" s="22"/>
      <c r="V5" s="37" t="s">
        <v>480</v>
      </c>
      <c r="W5" s="22"/>
      <c r="X5" s="39" t="s">
        <v>711</v>
      </c>
      <c r="Y5" s="22"/>
      <c r="Z5" s="22" t="s">
        <v>520</v>
      </c>
      <c r="AA5" s="22"/>
      <c r="AB5" s="22" t="s">
        <v>654</v>
      </c>
      <c r="AC5" s="22"/>
      <c r="AD5" s="22"/>
    </row>
    <row r="6" spans="1:30" ht="15" customHeight="1">
      <c r="A6" s="30" t="s">
        <v>192</v>
      </c>
      <c r="B6" s="32" t="s">
        <v>244</v>
      </c>
      <c r="C6" s="23" t="s">
        <v>244</v>
      </c>
      <c r="D6" s="22"/>
      <c r="E6" s="22"/>
      <c r="F6" s="22"/>
      <c r="G6" s="22"/>
      <c r="H6" s="23"/>
      <c r="I6" s="23"/>
      <c r="J6" s="22"/>
      <c r="K6" s="37"/>
      <c r="L6" s="37"/>
      <c r="M6" s="37"/>
      <c r="N6" s="22"/>
      <c r="O6" s="37"/>
      <c r="P6" s="22"/>
      <c r="Q6" s="22"/>
      <c r="R6" s="22"/>
      <c r="S6" s="22"/>
      <c r="T6" s="37"/>
      <c r="U6" s="22"/>
      <c r="V6" s="37"/>
      <c r="W6" s="22"/>
      <c r="X6" s="39"/>
      <c r="Y6" s="22"/>
      <c r="Z6" s="22"/>
      <c r="AA6" s="22"/>
      <c r="AB6" s="22"/>
      <c r="AC6" s="22"/>
      <c r="AD6" s="22"/>
    </row>
    <row r="7" spans="1:30" ht="15" customHeight="1">
      <c r="A7" s="30" t="s">
        <v>192</v>
      </c>
      <c r="B7" s="30" t="s">
        <v>238</v>
      </c>
      <c r="C7" s="23" t="s">
        <v>238</v>
      </c>
      <c r="D7" s="22"/>
      <c r="E7" s="22"/>
      <c r="F7" s="22"/>
      <c r="G7" s="22"/>
      <c r="H7" s="23"/>
      <c r="I7" s="23"/>
      <c r="J7" s="22"/>
      <c r="K7" s="37"/>
      <c r="L7" s="37"/>
      <c r="M7" s="37"/>
      <c r="N7" s="22"/>
      <c r="O7" s="37"/>
      <c r="P7" s="22" t="s">
        <v>627</v>
      </c>
      <c r="Q7" s="22"/>
      <c r="R7" s="22" t="s">
        <v>627</v>
      </c>
      <c r="S7" s="22"/>
      <c r="T7" s="37"/>
      <c r="U7" s="22"/>
      <c r="V7" s="37"/>
      <c r="W7" s="22"/>
      <c r="X7" s="39"/>
      <c r="Y7" s="22"/>
      <c r="Z7" s="22"/>
      <c r="AA7" s="22"/>
      <c r="AB7" s="22"/>
      <c r="AC7" s="22"/>
      <c r="AD7" s="22"/>
    </row>
    <row r="8" spans="1:30" ht="15" customHeight="1">
      <c r="A8" s="30" t="s">
        <v>192</v>
      </c>
      <c r="B8" s="30" t="s">
        <v>245</v>
      </c>
      <c r="C8" s="23" t="s">
        <v>245</v>
      </c>
      <c r="D8" s="22"/>
      <c r="E8" s="22"/>
      <c r="F8" s="22"/>
      <c r="G8" s="22"/>
      <c r="H8" s="23"/>
      <c r="I8" s="23"/>
      <c r="J8" s="22"/>
      <c r="K8" s="37"/>
      <c r="L8" s="37"/>
      <c r="M8" s="37"/>
      <c r="N8" s="22"/>
      <c r="O8" s="37"/>
      <c r="P8" s="22"/>
      <c r="Q8" s="22"/>
      <c r="R8" s="22"/>
      <c r="S8" s="22"/>
      <c r="T8" s="37"/>
      <c r="U8" s="22"/>
      <c r="V8" s="37"/>
      <c r="W8" s="22"/>
      <c r="X8" s="39"/>
      <c r="Y8" s="22"/>
      <c r="Z8" s="22"/>
      <c r="AA8" s="22"/>
      <c r="AB8" s="22"/>
      <c r="AC8" s="22"/>
      <c r="AD8" s="22"/>
    </row>
    <row r="9" spans="1:30" ht="15" customHeight="1">
      <c r="A9" s="30" t="s">
        <v>192</v>
      </c>
      <c r="B9" s="30" t="s">
        <v>246</v>
      </c>
      <c r="C9" s="23" t="s">
        <v>246</v>
      </c>
      <c r="D9" s="22"/>
      <c r="E9" s="22"/>
      <c r="F9" s="22"/>
      <c r="G9" s="22"/>
      <c r="H9" s="23"/>
      <c r="I9" s="23"/>
      <c r="J9" s="22"/>
      <c r="K9" s="37"/>
      <c r="L9" s="37"/>
      <c r="M9" s="37"/>
      <c r="N9" s="22"/>
      <c r="O9" s="37"/>
      <c r="P9" s="22"/>
      <c r="Q9" s="22"/>
      <c r="R9" s="22"/>
      <c r="S9" s="22"/>
      <c r="T9" s="37"/>
      <c r="U9" s="22"/>
      <c r="V9" s="37"/>
      <c r="W9" s="22"/>
      <c r="X9" s="39"/>
      <c r="Y9" s="22"/>
      <c r="Z9" s="22"/>
      <c r="AA9" s="22"/>
      <c r="AB9" s="22"/>
      <c r="AC9" s="22"/>
      <c r="AD9" s="22"/>
    </row>
    <row r="10" spans="1:30" ht="15" customHeight="1">
      <c r="A10" s="30" t="s">
        <v>192</v>
      </c>
      <c r="B10" s="30" t="s">
        <v>247</v>
      </c>
      <c r="C10" s="23" t="s">
        <v>247</v>
      </c>
      <c r="D10" s="22"/>
      <c r="E10" s="22"/>
      <c r="F10" s="22"/>
      <c r="G10" s="22"/>
      <c r="H10" s="23"/>
      <c r="I10" s="23"/>
      <c r="J10" s="22"/>
      <c r="K10" s="37"/>
      <c r="L10" s="37"/>
      <c r="M10" s="37"/>
      <c r="N10" s="22"/>
      <c r="O10" s="37"/>
      <c r="P10" s="22"/>
      <c r="Q10" s="22"/>
      <c r="R10" s="22"/>
      <c r="S10" s="22"/>
      <c r="T10" s="37"/>
      <c r="U10" s="22"/>
      <c r="V10" s="37"/>
      <c r="W10" s="22"/>
      <c r="X10" s="39"/>
      <c r="Y10" s="22"/>
      <c r="Z10" s="22"/>
      <c r="AA10" s="22"/>
      <c r="AB10" s="22"/>
      <c r="AC10" s="22"/>
      <c r="AD10" s="22"/>
    </row>
    <row r="11" spans="1:30" ht="15" customHeight="1">
      <c r="A11" s="30" t="s">
        <v>192</v>
      </c>
      <c r="B11" s="30" t="s">
        <v>248</v>
      </c>
      <c r="C11" s="23" t="s">
        <v>648</v>
      </c>
      <c r="D11" s="22"/>
      <c r="E11" s="22"/>
      <c r="F11" s="22"/>
      <c r="G11" s="22"/>
      <c r="H11" s="23"/>
      <c r="I11" s="23"/>
      <c r="J11" s="22"/>
      <c r="K11" s="37"/>
      <c r="L11" s="37"/>
      <c r="M11" s="37"/>
      <c r="N11" s="22"/>
      <c r="O11" s="37"/>
      <c r="P11" s="22"/>
      <c r="Q11" s="22"/>
      <c r="R11" s="22"/>
      <c r="S11" s="22"/>
      <c r="T11" s="37" t="s">
        <v>648</v>
      </c>
      <c r="U11" s="22"/>
      <c r="V11" s="37"/>
      <c r="W11" s="22"/>
      <c r="X11" s="39"/>
      <c r="Y11" s="22"/>
      <c r="Z11" s="22"/>
      <c r="AA11" s="22"/>
      <c r="AB11" s="22"/>
      <c r="AC11" s="22"/>
      <c r="AD11" s="22"/>
    </row>
    <row r="12" spans="1:30" ht="15" customHeight="1">
      <c r="A12" s="30" t="s">
        <v>192</v>
      </c>
      <c r="B12" s="30" t="s">
        <v>249</v>
      </c>
      <c r="C12" s="23" t="s">
        <v>249</v>
      </c>
      <c r="D12" s="22"/>
      <c r="E12" s="22"/>
      <c r="F12" s="22"/>
      <c r="G12" s="22" t="s">
        <v>651</v>
      </c>
      <c r="H12" s="23"/>
      <c r="I12" s="23"/>
      <c r="J12" s="22"/>
      <c r="K12" s="37"/>
      <c r="L12" s="37"/>
      <c r="M12" s="37"/>
      <c r="N12" s="22"/>
      <c r="O12" s="37"/>
      <c r="P12" s="22"/>
      <c r="Q12" s="22"/>
      <c r="R12" s="22"/>
      <c r="S12" s="22"/>
      <c r="T12" s="37"/>
      <c r="U12" s="22"/>
      <c r="V12" s="37"/>
      <c r="W12" s="22"/>
      <c r="X12" s="39"/>
      <c r="Y12" s="22"/>
      <c r="Z12" s="22"/>
      <c r="AA12" s="22"/>
      <c r="AB12" s="22"/>
      <c r="AC12" s="22"/>
      <c r="AD12" s="22"/>
    </row>
    <row r="13" spans="1:30" ht="15" customHeight="1">
      <c r="A13" s="30" t="s">
        <v>192</v>
      </c>
      <c r="B13" s="30" t="s">
        <v>250</v>
      </c>
      <c r="C13" s="23" t="s">
        <v>250</v>
      </c>
      <c r="D13" s="22"/>
      <c r="E13" s="22"/>
      <c r="F13" s="22"/>
      <c r="G13" s="22"/>
      <c r="H13" s="23"/>
      <c r="I13" s="23"/>
      <c r="J13" s="22"/>
      <c r="K13" s="37"/>
      <c r="L13" s="37"/>
      <c r="M13" s="37"/>
      <c r="N13" s="22"/>
      <c r="O13" s="37"/>
      <c r="P13" s="22"/>
      <c r="Q13" s="22"/>
      <c r="R13" s="22"/>
      <c r="S13" s="22"/>
      <c r="T13" s="37"/>
      <c r="U13" s="22"/>
      <c r="V13" s="37"/>
      <c r="W13" s="22"/>
      <c r="X13" s="39" t="s">
        <v>712</v>
      </c>
      <c r="Y13" s="22"/>
      <c r="Z13" s="22"/>
      <c r="AA13" s="22"/>
      <c r="AB13" s="22"/>
      <c r="AC13" s="22"/>
      <c r="AD13" s="22"/>
    </row>
    <row r="14" spans="1:30" ht="15" customHeight="1">
      <c r="A14" s="30" t="s">
        <v>192</v>
      </c>
      <c r="B14" s="30" t="s">
        <v>237</v>
      </c>
      <c r="C14" s="23" t="s">
        <v>237</v>
      </c>
      <c r="D14" s="22"/>
      <c r="E14" s="22"/>
      <c r="F14" s="22"/>
      <c r="G14" s="22"/>
      <c r="H14" s="23"/>
      <c r="I14" s="23"/>
      <c r="J14" s="22"/>
      <c r="K14" s="37"/>
      <c r="L14" s="37"/>
      <c r="M14" s="37"/>
      <c r="N14" s="22"/>
      <c r="O14" s="37"/>
      <c r="P14" s="22"/>
      <c r="Q14" s="22"/>
      <c r="R14" s="22"/>
      <c r="S14" s="22"/>
      <c r="T14" s="37"/>
      <c r="U14" s="22"/>
      <c r="V14" s="37"/>
      <c r="W14" s="22"/>
      <c r="X14" s="39"/>
      <c r="Y14" s="22"/>
      <c r="Z14" s="22" t="s">
        <v>650</v>
      </c>
      <c r="AA14" s="22"/>
      <c r="AB14" s="22"/>
      <c r="AC14" s="22"/>
      <c r="AD14" s="22"/>
    </row>
    <row r="15" spans="1:30" ht="15" customHeight="1">
      <c r="A15" s="30" t="s">
        <v>192</v>
      </c>
      <c r="B15" s="30" t="s">
        <v>251</v>
      </c>
      <c r="C15" s="23" t="s">
        <v>251</v>
      </c>
      <c r="D15" s="22"/>
      <c r="E15" s="22"/>
      <c r="F15" s="22"/>
      <c r="G15" s="22"/>
      <c r="H15" s="23"/>
      <c r="I15" s="23"/>
      <c r="J15" s="22"/>
      <c r="K15" s="37"/>
      <c r="L15" s="37"/>
      <c r="M15" s="37"/>
      <c r="N15" s="22"/>
      <c r="O15" s="37"/>
      <c r="P15" s="22"/>
      <c r="Q15" s="22"/>
      <c r="R15" s="22"/>
      <c r="S15" s="22"/>
      <c r="T15" s="37"/>
      <c r="U15" s="22"/>
      <c r="V15" s="37"/>
      <c r="W15" s="22"/>
      <c r="X15" s="39"/>
      <c r="Y15" s="22"/>
      <c r="Z15" s="22"/>
      <c r="AA15" s="22"/>
      <c r="AB15" s="22" t="s">
        <v>655</v>
      </c>
      <c r="AC15" s="22"/>
      <c r="AD15" s="22"/>
    </row>
    <row r="16" spans="1:30" ht="15" customHeight="1">
      <c r="A16" s="30" t="s">
        <v>192</v>
      </c>
      <c r="B16" s="30" t="s">
        <v>252</v>
      </c>
      <c r="C16" s="23" t="s">
        <v>252</v>
      </c>
      <c r="D16" s="22"/>
      <c r="E16" s="22"/>
      <c r="F16" s="22"/>
      <c r="G16" s="22"/>
      <c r="H16" s="23"/>
      <c r="I16" s="23"/>
      <c r="J16" s="22"/>
      <c r="K16" s="37"/>
      <c r="L16" s="37"/>
      <c r="M16" s="37"/>
      <c r="N16" s="22"/>
      <c r="O16" s="37" t="s">
        <v>252</v>
      </c>
      <c r="P16" s="22"/>
      <c r="Q16" s="22"/>
      <c r="R16" s="22"/>
      <c r="S16" s="22"/>
      <c r="T16" s="37"/>
      <c r="U16" s="22"/>
      <c r="V16" s="37"/>
      <c r="W16" s="22"/>
      <c r="X16" s="39"/>
      <c r="Y16" s="22"/>
      <c r="Z16" s="22"/>
      <c r="AA16" s="22"/>
      <c r="AB16" s="22"/>
      <c r="AC16" s="22"/>
      <c r="AD16" s="22"/>
    </row>
    <row r="17" spans="1:30" ht="15" customHeight="1">
      <c r="A17" s="30" t="s">
        <v>192</v>
      </c>
      <c r="B17" s="30" t="s">
        <v>253</v>
      </c>
      <c r="C17" s="23" t="s">
        <v>253</v>
      </c>
      <c r="D17" s="22"/>
      <c r="E17" s="22"/>
      <c r="F17" s="22"/>
      <c r="G17" s="22"/>
      <c r="H17" s="23"/>
      <c r="I17" s="23"/>
      <c r="J17" s="22"/>
      <c r="K17" s="37"/>
      <c r="L17" s="37"/>
      <c r="M17" s="37" t="s">
        <v>892</v>
      </c>
      <c r="N17" s="22"/>
      <c r="O17" s="37"/>
      <c r="P17" s="22"/>
      <c r="Q17" s="22"/>
      <c r="R17" s="22"/>
      <c r="S17" s="22"/>
      <c r="T17" s="37"/>
      <c r="U17" s="22"/>
      <c r="V17" s="37"/>
      <c r="W17" s="22"/>
      <c r="X17" s="39"/>
      <c r="Y17" s="22"/>
      <c r="Z17" s="22"/>
      <c r="AA17" s="22"/>
      <c r="AB17" s="22"/>
      <c r="AC17" s="22"/>
      <c r="AD17" s="22"/>
    </row>
    <row r="18" spans="1:30" ht="15" customHeight="1">
      <c r="A18" s="30" t="s">
        <v>192</v>
      </c>
      <c r="B18" s="30" t="s">
        <v>254</v>
      </c>
      <c r="C18" s="23" t="s">
        <v>254</v>
      </c>
      <c r="D18" s="22"/>
      <c r="E18" s="22"/>
      <c r="F18" s="22"/>
      <c r="G18" s="22"/>
      <c r="H18" s="23"/>
      <c r="I18" s="23"/>
      <c r="J18" s="22"/>
      <c r="K18" s="37"/>
      <c r="L18" s="37"/>
      <c r="M18" s="37"/>
      <c r="N18" s="22"/>
      <c r="O18" s="37" t="s">
        <v>254</v>
      </c>
      <c r="P18" s="22"/>
      <c r="Q18" s="22"/>
      <c r="R18" s="22"/>
      <c r="S18" s="22"/>
      <c r="T18" s="37"/>
      <c r="U18" s="22"/>
      <c r="V18" s="37"/>
      <c r="W18" s="22"/>
      <c r="X18" s="39"/>
      <c r="Y18" s="22"/>
      <c r="Z18" s="22"/>
      <c r="AA18" s="22"/>
      <c r="AB18" s="22"/>
      <c r="AC18" s="22"/>
      <c r="AD18" s="22"/>
    </row>
    <row r="19" spans="1:30" ht="15" customHeight="1">
      <c r="A19" s="30" t="s">
        <v>192</v>
      </c>
      <c r="B19" s="30" t="s">
        <v>255</v>
      </c>
      <c r="C19" s="23" t="s">
        <v>255</v>
      </c>
      <c r="D19" s="22"/>
      <c r="E19" s="22"/>
      <c r="F19" s="22"/>
      <c r="G19" s="22"/>
      <c r="H19" s="23"/>
      <c r="I19" s="23" t="s">
        <v>1131</v>
      </c>
      <c r="J19" s="22"/>
      <c r="K19" s="37"/>
      <c r="L19" s="37"/>
      <c r="M19" s="37"/>
      <c r="N19" s="22"/>
      <c r="O19" s="37"/>
      <c r="P19" s="22"/>
      <c r="Q19" s="22"/>
      <c r="R19" s="22"/>
      <c r="S19" s="22"/>
      <c r="T19" s="37"/>
      <c r="U19" s="22"/>
      <c r="V19" s="37"/>
      <c r="W19" s="22"/>
      <c r="X19" s="39"/>
      <c r="Y19" s="22"/>
      <c r="Z19" s="22"/>
      <c r="AA19" s="22"/>
      <c r="AB19" s="22"/>
      <c r="AC19" s="22"/>
      <c r="AD19" s="22"/>
    </row>
    <row r="20" spans="1:30" ht="15" customHeight="1">
      <c r="A20" s="30" t="s">
        <v>192</v>
      </c>
      <c r="B20" s="30" t="s">
        <v>256</v>
      </c>
      <c r="C20" s="23" t="s">
        <v>256</v>
      </c>
      <c r="D20" s="22"/>
      <c r="E20" s="22"/>
      <c r="F20" s="22"/>
      <c r="G20" s="22"/>
      <c r="H20" s="23"/>
      <c r="I20" s="23"/>
      <c r="J20" s="22"/>
      <c r="K20" s="37"/>
      <c r="L20" s="37"/>
      <c r="M20" s="37"/>
      <c r="N20" s="22"/>
      <c r="O20" s="37" t="s">
        <v>828</v>
      </c>
      <c r="P20" s="22"/>
      <c r="Q20" s="22"/>
      <c r="R20" s="22"/>
      <c r="S20" s="22"/>
      <c r="T20" s="37"/>
      <c r="U20" s="22"/>
      <c r="V20" s="37"/>
      <c r="W20" s="22"/>
      <c r="X20" s="39"/>
      <c r="Y20" s="22"/>
      <c r="Z20" s="22"/>
      <c r="AA20" s="22"/>
      <c r="AB20" s="22"/>
      <c r="AC20" s="22"/>
      <c r="AD20" s="22"/>
    </row>
    <row r="21" spans="1:30" ht="15" customHeight="1">
      <c r="A21" s="30" t="s">
        <v>192</v>
      </c>
      <c r="B21" s="30" t="s">
        <v>257</v>
      </c>
      <c r="C21" s="23" t="s">
        <v>257</v>
      </c>
      <c r="D21" s="22"/>
      <c r="E21" s="22"/>
      <c r="F21" s="22"/>
      <c r="G21" s="22"/>
      <c r="H21" s="23"/>
      <c r="I21" s="23"/>
      <c r="J21" s="22"/>
      <c r="K21" s="37" t="s">
        <v>257</v>
      </c>
      <c r="L21" s="37"/>
      <c r="M21" s="37"/>
      <c r="N21" s="22"/>
      <c r="O21" s="37"/>
      <c r="P21" s="22"/>
      <c r="Q21" s="22"/>
      <c r="R21" s="22"/>
      <c r="S21" s="22"/>
      <c r="T21" s="37"/>
      <c r="U21" s="22"/>
      <c r="V21" s="37"/>
      <c r="W21" s="22"/>
      <c r="X21" s="39"/>
      <c r="Y21" s="22"/>
      <c r="Z21" s="22"/>
      <c r="AA21" s="22"/>
      <c r="AB21" s="22"/>
      <c r="AC21" s="22"/>
      <c r="AD21" s="22"/>
    </row>
    <row r="22" spans="1:30" ht="15" customHeight="1">
      <c r="A22" s="30" t="s">
        <v>192</v>
      </c>
      <c r="B22" s="30" t="s">
        <v>258</v>
      </c>
      <c r="C22" s="23" t="s">
        <v>258</v>
      </c>
      <c r="D22" s="22"/>
      <c r="E22" s="22" t="s">
        <v>258</v>
      </c>
      <c r="F22" s="22"/>
      <c r="G22" s="22"/>
      <c r="H22" s="23"/>
      <c r="I22" s="23"/>
      <c r="J22" s="22"/>
      <c r="K22" s="37"/>
      <c r="L22" s="37"/>
      <c r="M22" s="37"/>
      <c r="N22" s="22"/>
      <c r="O22" s="37"/>
      <c r="P22" s="22"/>
      <c r="Q22" s="22" t="s">
        <v>258</v>
      </c>
      <c r="R22" s="22" t="s">
        <v>258</v>
      </c>
      <c r="S22" s="22"/>
      <c r="T22" s="37"/>
      <c r="U22" s="22"/>
      <c r="V22" s="37"/>
      <c r="W22" s="22"/>
      <c r="X22" s="39"/>
      <c r="Y22" s="22"/>
      <c r="Z22" s="22"/>
      <c r="AA22" s="22"/>
      <c r="AB22" s="22"/>
      <c r="AC22" s="22"/>
      <c r="AD22" s="22"/>
    </row>
    <row r="23" spans="1:30" ht="15" customHeight="1">
      <c r="A23" s="30" t="s">
        <v>192</v>
      </c>
      <c r="B23" s="30" t="s">
        <v>259</v>
      </c>
      <c r="C23" s="23" t="s">
        <v>259</v>
      </c>
      <c r="D23" s="22"/>
      <c r="E23" s="22" t="s">
        <v>770</v>
      </c>
      <c r="F23" s="22"/>
      <c r="G23" s="22"/>
      <c r="H23" s="23"/>
      <c r="I23" s="23"/>
      <c r="J23" s="22"/>
      <c r="K23" s="37"/>
      <c r="L23" s="37"/>
      <c r="M23" s="37"/>
      <c r="N23" s="22"/>
      <c r="O23" s="37"/>
      <c r="P23" s="22"/>
      <c r="Q23" s="22" t="s">
        <v>259</v>
      </c>
      <c r="R23" s="22" t="s">
        <v>259</v>
      </c>
      <c r="S23" s="22"/>
      <c r="T23" s="37"/>
      <c r="U23" s="22"/>
      <c r="V23" s="37"/>
      <c r="W23" s="22"/>
      <c r="X23" s="39"/>
      <c r="Y23" s="22"/>
      <c r="Z23" s="22"/>
      <c r="AA23" s="22"/>
      <c r="AB23" s="22"/>
      <c r="AC23" s="22"/>
      <c r="AD23" s="22"/>
    </row>
    <row r="24" spans="1:30" ht="15" customHeight="1">
      <c r="A24" s="30" t="s">
        <v>192</v>
      </c>
      <c r="B24" s="30" t="s">
        <v>260</v>
      </c>
      <c r="C24" s="23" t="s">
        <v>260</v>
      </c>
      <c r="D24" s="22"/>
      <c r="E24" s="22" t="s">
        <v>260</v>
      </c>
      <c r="F24" s="22"/>
      <c r="G24" s="22"/>
      <c r="H24" s="23"/>
      <c r="I24" s="23"/>
      <c r="J24" s="22"/>
      <c r="K24" s="37"/>
      <c r="L24" s="37"/>
      <c r="M24" s="37"/>
      <c r="N24" s="22"/>
      <c r="O24" s="37"/>
      <c r="P24" s="22"/>
      <c r="Q24" s="22" t="s">
        <v>260</v>
      </c>
      <c r="R24" s="22" t="s">
        <v>260</v>
      </c>
      <c r="S24" s="22"/>
      <c r="T24" s="37"/>
      <c r="U24" s="22"/>
      <c r="V24" s="37"/>
      <c r="W24" s="22"/>
      <c r="X24" s="39"/>
      <c r="Y24" s="22"/>
      <c r="Z24" s="22"/>
      <c r="AA24" s="22"/>
      <c r="AB24" s="22"/>
      <c r="AC24" s="22"/>
      <c r="AD24" s="22"/>
    </row>
    <row r="25" spans="1:30" ht="15" customHeight="1">
      <c r="A25" s="30" t="s">
        <v>192</v>
      </c>
      <c r="B25" s="30" t="s">
        <v>261</v>
      </c>
      <c r="C25" s="23" t="s">
        <v>261</v>
      </c>
      <c r="D25" s="22"/>
      <c r="E25" s="22"/>
      <c r="F25" s="22"/>
      <c r="G25" s="22"/>
      <c r="H25" s="23"/>
      <c r="I25" s="23"/>
      <c r="J25" s="22"/>
      <c r="K25" s="37"/>
      <c r="L25" s="37"/>
      <c r="M25" s="37"/>
      <c r="N25" s="22"/>
      <c r="O25" s="37"/>
      <c r="P25" s="22"/>
      <c r="Q25" s="22"/>
      <c r="R25" s="22"/>
      <c r="S25" s="22"/>
      <c r="T25" s="37"/>
      <c r="U25" s="22"/>
      <c r="V25" s="37"/>
      <c r="W25" s="22"/>
      <c r="X25" s="39"/>
      <c r="Y25" s="22"/>
      <c r="Z25" s="22"/>
      <c r="AA25" s="22"/>
      <c r="AB25" s="22"/>
      <c r="AC25" s="22"/>
      <c r="AD25" s="22"/>
    </row>
    <row r="26" spans="1:30" ht="15" customHeight="1">
      <c r="A26" s="30" t="s">
        <v>192</v>
      </c>
      <c r="B26" s="30" t="s">
        <v>262</v>
      </c>
      <c r="C26" s="23" t="s">
        <v>262</v>
      </c>
      <c r="D26" s="22"/>
      <c r="E26" s="22"/>
      <c r="F26" s="22"/>
      <c r="G26" s="22"/>
      <c r="H26" s="23"/>
      <c r="I26" s="23"/>
      <c r="J26" s="22"/>
      <c r="K26" s="37"/>
      <c r="L26" s="37"/>
      <c r="M26" s="37"/>
      <c r="N26" s="22"/>
      <c r="O26" s="37"/>
      <c r="P26" s="22"/>
      <c r="Q26" s="22"/>
      <c r="R26" s="22"/>
      <c r="S26" s="22"/>
      <c r="T26" s="37"/>
      <c r="U26" s="22"/>
      <c r="V26" s="37" t="s">
        <v>649</v>
      </c>
      <c r="W26" s="22"/>
      <c r="X26" s="39"/>
      <c r="Y26" s="22"/>
      <c r="Z26" s="22"/>
      <c r="AA26" s="22"/>
      <c r="AB26" s="22"/>
      <c r="AC26" s="22"/>
      <c r="AD26" s="22"/>
    </row>
    <row r="27" spans="1:30" ht="15" customHeight="1">
      <c r="A27" s="30" t="s">
        <v>192</v>
      </c>
      <c r="B27" s="32" t="s">
        <v>263</v>
      </c>
      <c r="C27" s="23" t="s">
        <v>263</v>
      </c>
      <c r="D27" s="22"/>
      <c r="E27" s="22"/>
      <c r="F27" s="22"/>
      <c r="G27" s="22"/>
      <c r="H27" s="23"/>
      <c r="I27" s="23"/>
      <c r="J27" s="22"/>
      <c r="K27" s="37"/>
      <c r="L27" s="37"/>
      <c r="M27" s="37"/>
      <c r="N27" s="22"/>
      <c r="O27" s="37"/>
      <c r="P27" s="22"/>
      <c r="Q27" s="22"/>
      <c r="R27" s="22"/>
      <c r="S27" s="22"/>
      <c r="T27" s="37"/>
      <c r="U27" s="22"/>
      <c r="V27" s="37"/>
      <c r="W27" s="22"/>
      <c r="X27" s="39"/>
      <c r="Y27" s="22"/>
      <c r="Z27" s="22"/>
      <c r="AA27" s="22"/>
      <c r="AB27" s="22"/>
      <c r="AC27" s="22"/>
      <c r="AD27" s="22"/>
    </row>
    <row r="28" spans="1:30" ht="15" customHeight="1">
      <c r="A28" s="30" t="s">
        <v>192</v>
      </c>
      <c r="B28" s="30" t="s">
        <v>235</v>
      </c>
      <c r="C28" s="23" t="s">
        <v>235</v>
      </c>
      <c r="D28" s="22"/>
      <c r="E28" s="22"/>
      <c r="F28" s="22"/>
      <c r="G28" s="22"/>
      <c r="H28" s="23"/>
      <c r="I28" s="23"/>
      <c r="J28" s="22"/>
      <c r="K28" s="37"/>
      <c r="L28" s="37"/>
      <c r="M28" s="37"/>
      <c r="N28" s="22"/>
      <c r="O28" s="37"/>
      <c r="P28" s="22"/>
      <c r="Q28" s="22"/>
      <c r="R28" s="22"/>
      <c r="S28" s="22"/>
      <c r="T28" s="37"/>
      <c r="U28" s="22"/>
      <c r="V28" s="37"/>
      <c r="W28" s="22"/>
      <c r="X28" s="39"/>
      <c r="Y28" s="22"/>
      <c r="Z28" s="22"/>
      <c r="AA28" s="22"/>
      <c r="AB28" s="22"/>
      <c r="AC28" s="22"/>
      <c r="AD28" s="22"/>
    </row>
    <row r="29" spans="1:30" ht="15" customHeight="1">
      <c r="A29" s="30" t="s">
        <v>192</v>
      </c>
      <c r="B29" s="30" t="s">
        <v>264</v>
      </c>
      <c r="C29" s="23" t="s">
        <v>264</v>
      </c>
      <c r="D29" s="22"/>
      <c r="E29" s="22"/>
      <c r="F29" s="22"/>
      <c r="G29" s="22"/>
      <c r="H29" s="23"/>
      <c r="I29" s="23"/>
      <c r="J29" s="22"/>
      <c r="K29" s="37"/>
      <c r="L29" s="37"/>
      <c r="M29" s="37"/>
      <c r="N29" s="22"/>
      <c r="O29" s="37"/>
      <c r="P29" s="22"/>
      <c r="Q29" s="22"/>
      <c r="R29" s="22"/>
      <c r="S29" s="22"/>
      <c r="T29" s="37"/>
      <c r="U29" s="22"/>
      <c r="V29" s="37"/>
      <c r="W29" s="22"/>
      <c r="X29" s="39"/>
      <c r="Y29" s="22"/>
      <c r="Z29" s="22"/>
      <c r="AA29" s="22"/>
      <c r="AB29" s="22"/>
      <c r="AC29" s="22"/>
      <c r="AD29" s="22"/>
    </row>
    <row r="30" spans="1:30" ht="15" customHeight="1">
      <c r="A30" s="30" t="s">
        <v>192</v>
      </c>
      <c r="B30" s="30" t="s">
        <v>265</v>
      </c>
      <c r="C30" s="26" t="s">
        <v>265</v>
      </c>
      <c r="D30" s="22"/>
      <c r="E30" s="22"/>
      <c r="F30" s="22"/>
      <c r="G30" s="22"/>
      <c r="H30" s="26"/>
      <c r="I30" s="26"/>
      <c r="J30" s="22"/>
      <c r="K30" s="37"/>
      <c r="L30" s="37"/>
      <c r="M30" s="37"/>
      <c r="N30" s="22"/>
      <c r="O30" s="37"/>
      <c r="P30" s="22"/>
      <c r="Q30" s="22"/>
      <c r="R30" s="22"/>
      <c r="S30" s="22"/>
      <c r="T30" s="37"/>
      <c r="U30" s="22"/>
      <c r="V30" s="37"/>
      <c r="W30" s="22"/>
      <c r="X30" s="39"/>
      <c r="Y30" s="22"/>
      <c r="Z30" s="22"/>
      <c r="AA30" s="22"/>
      <c r="AB30" s="22"/>
      <c r="AC30" s="22"/>
      <c r="AD30" s="22"/>
    </row>
    <row r="31" spans="1:30" ht="15" customHeight="1">
      <c r="A31" s="30" t="s">
        <v>192</v>
      </c>
      <c r="B31" s="32" t="s">
        <v>1373</v>
      </c>
      <c r="C31" s="23" t="s">
        <v>1344</v>
      </c>
      <c r="D31" s="22"/>
      <c r="E31" s="22"/>
      <c r="F31" s="22"/>
      <c r="G31" s="22"/>
      <c r="H31" s="23"/>
      <c r="I31" s="23"/>
      <c r="J31" s="22"/>
      <c r="K31" s="37"/>
      <c r="L31" s="37"/>
      <c r="M31" s="37"/>
      <c r="N31" s="22"/>
      <c r="O31" s="37"/>
      <c r="P31" s="22"/>
      <c r="Q31" s="22"/>
      <c r="R31" s="22"/>
      <c r="S31" s="22"/>
      <c r="T31" s="37"/>
      <c r="U31" s="22"/>
      <c r="V31" s="37"/>
      <c r="W31" s="22"/>
      <c r="X31" s="39"/>
      <c r="Y31" s="22"/>
      <c r="Z31" s="22"/>
      <c r="AA31" s="22"/>
      <c r="AB31" s="22"/>
      <c r="AC31" s="22"/>
      <c r="AD31" s="22"/>
    </row>
    <row r="32" spans="1:30" ht="15" customHeight="1">
      <c r="A32" s="30" t="s">
        <v>192</v>
      </c>
      <c r="B32" s="30" t="s">
        <v>1374</v>
      </c>
      <c r="C32" s="23" t="s">
        <v>1345</v>
      </c>
      <c r="D32" s="22"/>
      <c r="E32" s="22"/>
      <c r="F32" s="22"/>
      <c r="G32" s="22"/>
      <c r="H32" s="23"/>
      <c r="I32" s="23"/>
      <c r="J32" s="22"/>
      <c r="K32" s="37"/>
      <c r="L32" s="37"/>
      <c r="M32" s="37"/>
      <c r="N32" s="22"/>
      <c r="O32" s="37"/>
      <c r="P32" s="22" t="s">
        <v>1369</v>
      </c>
      <c r="Q32" s="22"/>
      <c r="R32" s="22" t="s">
        <v>1369</v>
      </c>
      <c r="S32" s="22"/>
      <c r="T32" s="37"/>
      <c r="U32" s="22"/>
      <c r="V32" s="37"/>
      <c r="W32" s="22"/>
      <c r="X32" s="39"/>
      <c r="Y32" s="22"/>
      <c r="Z32" s="22"/>
      <c r="AA32" s="22"/>
      <c r="AB32" s="22"/>
      <c r="AC32" s="22"/>
      <c r="AD32" s="22"/>
    </row>
    <row r="33" spans="1:30" ht="15" customHeight="1">
      <c r="A33" s="30" t="s">
        <v>192</v>
      </c>
      <c r="B33" s="30" t="s">
        <v>1375</v>
      </c>
      <c r="C33" s="23" t="s">
        <v>1346</v>
      </c>
      <c r="D33" s="22"/>
      <c r="E33" s="22"/>
      <c r="F33" s="22"/>
      <c r="G33" s="22"/>
      <c r="H33" s="23"/>
      <c r="I33" s="23"/>
      <c r="J33" s="22"/>
      <c r="K33" s="37"/>
      <c r="L33" s="37"/>
      <c r="M33" s="37"/>
      <c r="N33" s="22"/>
      <c r="O33" s="37"/>
      <c r="P33" s="22"/>
      <c r="Q33" s="22"/>
      <c r="R33" s="22"/>
      <c r="S33" s="22"/>
      <c r="T33" s="37"/>
      <c r="U33" s="22"/>
      <c r="V33" s="37"/>
      <c r="W33" s="22"/>
      <c r="X33" s="39"/>
      <c r="Y33" s="22"/>
      <c r="Z33" s="22"/>
      <c r="AA33" s="22"/>
      <c r="AB33" s="22"/>
      <c r="AC33" s="22"/>
      <c r="AD33" s="22"/>
    </row>
    <row r="34" spans="1:30" ht="15" customHeight="1">
      <c r="A34" s="30" t="s">
        <v>192</v>
      </c>
      <c r="B34" s="30" t="s">
        <v>1376</v>
      </c>
      <c r="C34" s="23" t="s">
        <v>1346</v>
      </c>
      <c r="D34" s="22"/>
      <c r="E34" s="22"/>
      <c r="F34" s="22"/>
      <c r="G34" s="22"/>
      <c r="H34" s="23"/>
      <c r="I34" s="23"/>
      <c r="J34" s="22"/>
      <c r="K34" s="37"/>
      <c r="L34" s="37"/>
      <c r="M34" s="37"/>
      <c r="N34" s="22"/>
      <c r="O34" s="37"/>
      <c r="P34" s="22"/>
      <c r="Q34" s="22"/>
      <c r="R34" s="22"/>
      <c r="S34" s="22"/>
      <c r="T34" s="37"/>
      <c r="U34" s="22"/>
      <c r="V34" s="37"/>
      <c r="W34" s="22"/>
      <c r="X34" s="39"/>
      <c r="Y34" s="22"/>
      <c r="Z34" s="22"/>
      <c r="AA34" s="22"/>
      <c r="AB34" s="22"/>
      <c r="AC34" s="22"/>
      <c r="AD34" s="22"/>
    </row>
    <row r="35" spans="1:30" ht="15" customHeight="1">
      <c r="A35" s="30" t="s">
        <v>192</v>
      </c>
      <c r="B35" s="30" t="s">
        <v>1377</v>
      </c>
      <c r="C35" s="23" t="s">
        <v>1346</v>
      </c>
      <c r="D35" s="22"/>
      <c r="E35" s="22"/>
      <c r="F35" s="22"/>
      <c r="G35" s="22"/>
      <c r="H35" s="23"/>
      <c r="I35" s="23"/>
      <c r="J35" s="22"/>
      <c r="K35" s="37"/>
      <c r="L35" s="37"/>
      <c r="M35" s="37"/>
      <c r="N35" s="22"/>
      <c r="O35" s="37"/>
      <c r="P35" s="22"/>
      <c r="Q35" s="22"/>
      <c r="R35" s="22"/>
      <c r="S35" s="22"/>
      <c r="T35" s="37"/>
      <c r="U35" s="22"/>
      <c r="V35" s="37"/>
      <c r="W35" s="22"/>
      <c r="X35" s="39"/>
      <c r="Y35" s="22"/>
      <c r="Z35" s="22"/>
      <c r="AA35" s="22"/>
      <c r="AB35" s="22"/>
      <c r="AC35" s="22"/>
      <c r="AD35" s="22"/>
    </row>
    <row r="36" spans="1:30" ht="15" customHeight="1">
      <c r="A36" s="30" t="s">
        <v>192</v>
      </c>
      <c r="B36" s="30" t="s">
        <v>1378</v>
      </c>
      <c r="C36" s="23" t="s">
        <v>1347</v>
      </c>
      <c r="D36" s="22"/>
      <c r="E36" s="22"/>
      <c r="F36" s="22"/>
      <c r="G36" s="22"/>
      <c r="H36" s="23"/>
      <c r="I36" s="23"/>
      <c r="J36" s="22"/>
      <c r="K36" s="37"/>
      <c r="L36" s="37"/>
      <c r="M36" s="37"/>
      <c r="N36" s="22"/>
      <c r="O36" s="37"/>
      <c r="P36" s="22"/>
      <c r="Q36" s="22"/>
      <c r="R36" s="22"/>
      <c r="S36" s="22"/>
      <c r="T36" s="37" t="s">
        <v>1370</v>
      </c>
      <c r="U36" s="22"/>
      <c r="V36" s="37"/>
      <c r="W36" s="22"/>
      <c r="X36" s="39"/>
      <c r="Y36" s="22"/>
      <c r="Z36" s="22"/>
      <c r="AA36" s="22"/>
      <c r="AB36" s="22"/>
      <c r="AC36" s="22"/>
      <c r="AD36" s="22"/>
    </row>
    <row r="37" spans="1:30" ht="15" customHeight="1">
      <c r="A37" s="30" t="s">
        <v>192</v>
      </c>
      <c r="B37" s="30" t="s">
        <v>1379</v>
      </c>
      <c r="C37" s="23" t="s">
        <v>1417</v>
      </c>
      <c r="D37" s="22"/>
      <c r="E37" s="22"/>
      <c r="F37" s="22"/>
      <c r="G37" s="22" t="s">
        <v>1363</v>
      </c>
      <c r="H37" s="23"/>
      <c r="I37" s="23"/>
      <c r="J37" s="22"/>
      <c r="K37" s="37"/>
      <c r="L37" s="37"/>
      <c r="M37" s="37"/>
      <c r="N37" s="22"/>
      <c r="O37" s="37"/>
      <c r="P37" s="22"/>
      <c r="Q37" s="22"/>
      <c r="R37" s="22"/>
      <c r="S37" s="22"/>
      <c r="T37" s="37"/>
      <c r="U37" s="22"/>
      <c r="V37" s="37"/>
      <c r="W37" s="22"/>
      <c r="X37" s="39"/>
      <c r="Y37" s="22"/>
      <c r="Z37" s="22"/>
      <c r="AA37" s="22"/>
      <c r="AB37" s="22"/>
      <c r="AC37" s="22"/>
      <c r="AD37" s="22"/>
    </row>
    <row r="38" spans="1:30" ht="15" customHeight="1">
      <c r="A38" s="30" t="s">
        <v>192</v>
      </c>
      <c r="B38" s="30" t="s">
        <v>1380</v>
      </c>
      <c r="C38" s="23" t="s">
        <v>1348</v>
      </c>
      <c r="D38" s="22"/>
      <c r="E38" s="22"/>
      <c r="F38" s="22"/>
      <c r="G38" s="22"/>
      <c r="H38" s="23"/>
      <c r="I38" s="23"/>
      <c r="J38" s="22"/>
      <c r="K38" s="37"/>
      <c r="L38" s="37"/>
      <c r="M38" s="37"/>
      <c r="N38" s="22"/>
      <c r="O38" s="37"/>
      <c r="P38" s="22"/>
      <c r="Q38" s="22"/>
      <c r="R38" s="22"/>
      <c r="S38" s="22"/>
      <c r="T38" s="37"/>
      <c r="U38" s="22"/>
      <c r="V38" s="37"/>
      <c r="W38" s="22"/>
      <c r="X38" s="39" t="s">
        <v>1371</v>
      </c>
      <c r="Y38" s="22"/>
      <c r="Z38" s="22"/>
      <c r="AA38" s="22"/>
      <c r="AB38" s="22"/>
      <c r="AC38" s="22"/>
      <c r="AD38" s="22"/>
    </row>
    <row r="39" spans="1:30" ht="15" customHeight="1">
      <c r="A39" s="30" t="s">
        <v>192</v>
      </c>
      <c r="B39" s="30" t="s">
        <v>1381</v>
      </c>
      <c r="C39" s="23" t="s">
        <v>1349</v>
      </c>
      <c r="D39" s="22"/>
      <c r="E39" s="22"/>
      <c r="F39" s="22"/>
      <c r="G39" s="22"/>
      <c r="H39" s="23"/>
      <c r="I39" s="23"/>
      <c r="J39" s="22"/>
      <c r="K39" s="37"/>
      <c r="L39" s="37"/>
      <c r="M39" s="37"/>
      <c r="N39" s="22"/>
      <c r="O39" s="37"/>
      <c r="P39" s="22"/>
      <c r="Q39" s="22"/>
      <c r="R39" s="22"/>
      <c r="S39" s="22"/>
      <c r="T39" s="37"/>
      <c r="U39" s="22"/>
      <c r="V39" s="37"/>
      <c r="W39" s="22"/>
      <c r="X39" s="39"/>
      <c r="Y39" s="22"/>
      <c r="Z39" s="22" t="s">
        <v>1048</v>
      </c>
      <c r="AA39" s="22"/>
      <c r="AB39" s="22"/>
      <c r="AC39" s="22"/>
      <c r="AD39" s="22"/>
    </row>
    <row r="40" spans="1:30" ht="15" customHeight="1">
      <c r="A40" s="30" t="s">
        <v>192</v>
      </c>
      <c r="B40" s="30" t="s">
        <v>1382</v>
      </c>
      <c r="C40" s="23" t="s">
        <v>1350</v>
      </c>
      <c r="D40" s="22"/>
      <c r="E40" s="22"/>
      <c r="F40" s="22"/>
      <c r="G40" s="22"/>
      <c r="H40" s="23"/>
      <c r="I40" s="23"/>
      <c r="J40" s="22"/>
      <c r="K40" s="37"/>
      <c r="L40" s="37"/>
      <c r="M40" s="37"/>
      <c r="N40" s="22"/>
      <c r="O40" s="37"/>
      <c r="P40" s="22"/>
      <c r="Q40" s="22"/>
      <c r="R40" s="22"/>
      <c r="S40" s="22"/>
      <c r="T40" s="37"/>
      <c r="U40" s="22"/>
      <c r="V40" s="37"/>
      <c r="W40" s="22"/>
      <c r="X40" s="39"/>
      <c r="Y40" s="22"/>
      <c r="Z40" s="22"/>
      <c r="AA40" s="22"/>
      <c r="AB40" s="22" t="s">
        <v>1372</v>
      </c>
      <c r="AC40" s="22"/>
      <c r="AD40" s="22"/>
    </row>
    <row r="41" spans="1:30" ht="15" customHeight="1">
      <c r="A41" s="30" t="s">
        <v>192</v>
      </c>
      <c r="B41" s="30" t="s">
        <v>1383</v>
      </c>
      <c r="C41" s="23" t="s">
        <v>1351</v>
      </c>
      <c r="D41" s="22"/>
      <c r="E41" s="22"/>
      <c r="F41" s="22"/>
      <c r="G41" s="22"/>
      <c r="H41" s="23"/>
      <c r="I41" s="23"/>
      <c r="J41" s="22"/>
      <c r="K41" s="37"/>
      <c r="L41" s="37"/>
      <c r="M41" s="37"/>
      <c r="N41" s="22"/>
      <c r="O41" s="37" t="s">
        <v>1367</v>
      </c>
      <c r="P41" s="22"/>
      <c r="Q41" s="22"/>
      <c r="R41" s="22"/>
      <c r="S41" s="22"/>
      <c r="T41" s="37"/>
      <c r="U41" s="22"/>
      <c r="V41" s="37"/>
      <c r="W41" s="22"/>
      <c r="X41" s="39"/>
      <c r="Y41" s="22"/>
      <c r="Z41" s="22"/>
      <c r="AA41" s="22"/>
      <c r="AB41" s="22"/>
      <c r="AC41" s="22"/>
      <c r="AD41" s="22"/>
    </row>
    <row r="42" spans="1:30" ht="15" customHeight="1">
      <c r="A42" s="30" t="s">
        <v>192</v>
      </c>
      <c r="B42" s="30" t="s">
        <v>1384</v>
      </c>
      <c r="C42" s="23" t="s">
        <v>1352</v>
      </c>
      <c r="D42" s="22"/>
      <c r="E42" s="22"/>
      <c r="F42" s="22"/>
      <c r="G42" s="22"/>
      <c r="H42" s="23"/>
      <c r="I42" s="23"/>
      <c r="J42" s="22"/>
      <c r="K42" s="37"/>
      <c r="L42" s="37"/>
      <c r="M42" s="37" t="s">
        <v>1366</v>
      </c>
      <c r="N42" s="22"/>
      <c r="O42" s="37"/>
      <c r="P42" s="22"/>
      <c r="Q42" s="22"/>
      <c r="R42" s="22"/>
      <c r="S42" s="22"/>
      <c r="T42" s="37"/>
      <c r="U42" s="22"/>
      <c r="V42" s="37"/>
      <c r="W42" s="22"/>
      <c r="X42" s="39"/>
      <c r="Y42" s="22"/>
      <c r="Z42" s="22"/>
      <c r="AA42" s="22"/>
      <c r="AB42" s="22"/>
      <c r="AC42" s="22"/>
      <c r="AD42" s="22"/>
    </row>
    <row r="43" spans="1:30" ht="15" customHeight="1">
      <c r="A43" s="30" t="s">
        <v>192</v>
      </c>
      <c r="B43" s="30" t="s">
        <v>1385</v>
      </c>
      <c r="C43" s="23" t="s">
        <v>1353</v>
      </c>
      <c r="D43" s="22"/>
      <c r="E43" s="22"/>
      <c r="F43" s="22"/>
      <c r="G43" s="22"/>
      <c r="H43" s="23"/>
      <c r="I43" s="23"/>
      <c r="J43" s="22"/>
      <c r="K43" s="37"/>
      <c r="L43" s="37"/>
      <c r="M43" s="37"/>
      <c r="N43" s="22"/>
      <c r="O43" s="37" t="s">
        <v>1367</v>
      </c>
      <c r="P43" s="22"/>
      <c r="Q43" s="22"/>
      <c r="R43" s="22"/>
      <c r="S43" s="22"/>
      <c r="T43" s="37"/>
      <c r="U43" s="22"/>
      <c r="V43" s="37"/>
      <c r="W43" s="22"/>
      <c r="X43" s="39"/>
      <c r="Y43" s="22"/>
      <c r="Z43" s="22"/>
      <c r="AA43" s="22"/>
      <c r="AB43" s="22"/>
      <c r="AC43" s="22"/>
      <c r="AD43" s="22"/>
    </row>
    <row r="44" spans="1:30" ht="15" customHeight="1">
      <c r="A44" s="30" t="s">
        <v>192</v>
      </c>
      <c r="B44" s="30" t="s">
        <v>1386</v>
      </c>
      <c r="C44" s="23" t="s">
        <v>1354</v>
      </c>
      <c r="D44" s="22"/>
      <c r="E44" s="22"/>
      <c r="F44" s="22"/>
      <c r="G44" s="22"/>
      <c r="H44" s="23"/>
      <c r="I44" s="23" t="s">
        <v>1364</v>
      </c>
      <c r="J44" s="22"/>
      <c r="K44" s="37"/>
      <c r="L44" s="37"/>
      <c r="M44" s="37"/>
      <c r="N44" s="22"/>
      <c r="O44" s="37"/>
      <c r="P44" s="22"/>
      <c r="Q44" s="22"/>
      <c r="R44" s="22"/>
      <c r="S44" s="22"/>
      <c r="T44" s="37"/>
      <c r="U44" s="22"/>
      <c r="V44" s="37"/>
      <c r="W44" s="22"/>
      <c r="X44" s="39"/>
      <c r="Y44" s="22"/>
      <c r="Z44" s="22"/>
      <c r="AA44" s="22"/>
      <c r="AB44" s="22"/>
      <c r="AC44" s="22"/>
      <c r="AD44" s="22"/>
    </row>
    <row r="45" spans="1:30" ht="15" customHeight="1">
      <c r="A45" s="30" t="s">
        <v>192</v>
      </c>
      <c r="B45" s="30" t="s">
        <v>1387</v>
      </c>
      <c r="C45" s="23" t="s">
        <v>1355</v>
      </c>
      <c r="D45" s="22"/>
      <c r="E45" s="22"/>
      <c r="F45" s="22"/>
      <c r="G45" s="22"/>
      <c r="H45" s="23"/>
      <c r="I45" s="23"/>
      <c r="J45" s="22"/>
      <c r="K45" s="37"/>
      <c r="L45" s="37"/>
      <c r="M45" s="37"/>
      <c r="N45" s="22"/>
      <c r="O45" s="37" t="s">
        <v>1367</v>
      </c>
      <c r="P45" s="22"/>
      <c r="Q45" s="22"/>
      <c r="R45" s="22"/>
      <c r="S45" s="22"/>
      <c r="T45" s="37"/>
      <c r="U45" s="22"/>
      <c r="V45" s="37"/>
      <c r="W45" s="22"/>
      <c r="X45" s="39"/>
      <c r="Y45" s="22"/>
      <c r="Z45" s="22"/>
      <c r="AA45" s="22"/>
      <c r="AB45" s="22"/>
      <c r="AC45" s="22"/>
      <c r="AD45" s="22"/>
    </row>
    <row r="46" spans="1:30" ht="15" customHeight="1">
      <c r="A46" s="30" t="s">
        <v>192</v>
      </c>
      <c r="B46" s="30" t="s">
        <v>1388</v>
      </c>
      <c r="C46" s="23" t="s">
        <v>1356</v>
      </c>
      <c r="D46" s="22"/>
      <c r="E46" s="22"/>
      <c r="F46" s="22"/>
      <c r="G46" s="22"/>
      <c r="H46" s="23"/>
      <c r="I46" s="23"/>
      <c r="J46" s="22"/>
      <c r="K46" s="37" t="s">
        <v>1365</v>
      </c>
      <c r="L46" s="37"/>
      <c r="M46" s="37"/>
      <c r="N46" s="22"/>
      <c r="O46" s="37"/>
      <c r="P46" s="22"/>
      <c r="Q46" s="22"/>
      <c r="R46" s="22"/>
      <c r="S46" s="22"/>
      <c r="T46" s="37"/>
      <c r="U46" s="22"/>
      <c r="V46" s="37"/>
      <c r="W46" s="22"/>
      <c r="X46" s="39"/>
      <c r="Y46" s="22"/>
      <c r="Z46" s="22"/>
      <c r="AA46" s="22"/>
      <c r="AB46" s="22"/>
      <c r="AC46" s="22"/>
      <c r="AD46" s="22"/>
    </row>
    <row r="47" spans="1:30" ht="15" customHeight="1">
      <c r="A47" s="30" t="s">
        <v>192</v>
      </c>
      <c r="B47" s="30" t="s">
        <v>1389</v>
      </c>
      <c r="C47" s="23" t="s">
        <v>1357</v>
      </c>
      <c r="D47" s="22"/>
      <c r="E47" s="22" t="s">
        <v>1362</v>
      </c>
      <c r="F47" s="22"/>
      <c r="G47" s="22"/>
      <c r="H47" s="23"/>
      <c r="I47" s="23"/>
      <c r="J47" s="22"/>
      <c r="K47" s="37"/>
      <c r="L47" s="37"/>
      <c r="M47" s="37"/>
      <c r="N47" s="22"/>
      <c r="O47" s="37"/>
      <c r="P47" s="22"/>
      <c r="Q47" s="22" t="s">
        <v>1368</v>
      </c>
      <c r="R47" s="22" t="s">
        <v>1368</v>
      </c>
      <c r="S47" s="22"/>
      <c r="T47" s="37"/>
      <c r="U47" s="22"/>
      <c r="V47" s="37"/>
      <c r="W47" s="22"/>
      <c r="X47" s="39"/>
      <c r="Y47" s="22"/>
      <c r="Z47" s="22"/>
      <c r="AA47" s="22"/>
      <c r="AB47" s="22"/>
      <c r="AC47" s="22"/>
      <c r="AD47" s="22"/>
    </row>
    <row r="48" spans="1:30" ht="15" customHeight="1">
      <c r="A48" s="30" t="s">
        <v>192</v>
      </c>
      <c r="B48" s="30" t="s">
        <v>1390</v>
      </c>
      <c r="C48" s="23" t="s">
        <v>1357</v>
      </c>
      <c r="D48" s="22"/>
      <c r="E48" s="22" t="s">
        <v>1362</v>
      </c>
      <c r="F48" s="22"/>
      <c r="G48" s="22"/>
      <c r="H48" s="23"/>
      <c r="I48" s="23"/>
      <c r="J48" s="22"/>
      <c r="K48" s="37"/>
      <c r="L48" s="37"/>
      <c r="M48" s="37"/>
      <c r="N48" s="22"/>
      <c r="O48" s="37"/>
      <c r="P48" s="22"/>
      <c r="Q48" s="22" t="s">
        <v>1368</v>
      </c>
      <c r="R48" s="22" t="s">
        <v>1368</v>
      </c>
      <c r="S48" s="22"/>
      <c r="T48" s="37"/>
      <c r="U48" s="22"/>
      <c r="V48" s="37"/>
      <c r="W48" s="22"/>
      <c r="X48" s="39"/>
      <c r="Y48" s="22"/>
      <c r="Z48" s="22"/>
      <c r="AA48" s="22"/>
      <c r="AB48" s="22"/>
      <c r="AC48" s="22"/>
      <c r="AD48" s="22"/>
    </row>
    <row r="49" spans="1:30" ht="15" customHeight="1">
      <c r="A49" s="30" t="s">
        <v>192</v>
      </c>
      <c r="B49" s="30" t="s">
        <v>1391</v>
      </c>
      <c r="C49" s="23" t="s">
        <v>1357</v>
      </c>
      <c r="D49" s="22"/>
      <c r="E49" s="22" t="s">
        <v>1362</v>
      </c>
      <c r="F49" s="22"/>
      <c r="G49" s="22"/>
      <c r="H49" s="23"/>
      <c r="I49" s="23"/>
      <c r="J49" s="22"/>
      <c r="K49" s="37"/>
      <c r="L49" s="37"/>
      <c r="M49" s="37"/>
      <c r="N49" s="22"/>
      <c r="O49" s="37"/>
      <c r="P49" s="22"/>
      <c r="Q49" s="22" t="s">
        <v>1368</v>
      </c>
      <c r="R49" s="22" t="s">
        <v>1368</v>
      </c>
      <c r="S49" s="22"/>
      <c r="T49" s="37"/>
      <c r="U49" s="22"/>
      <c r="V49" s="37"/>
      <c r="W49" s="22"/>
      <c r="X49" s="39"/>
      <c r="Y49" s="22"/>
      <c r="Z49" s="22"/>
      <c r="AA49" s="22"/>
      <c r="AB49" s="22"/>
      <c r="AC49" s="22"/>
      <c r="AD49" s="22"/>
    </row>
    <row r="50" spans="1:30" ht="15" customHeight="1">
      <c r="A50" s="30" t="s">
        <v>192</v>
      </c>
      <c r="B50" s="30" t="s">
        <v>1392</v>
      </c>
      <c r="C50" s="23" t="s">
        <v>1358</v>
      </c>
      <c r="D50" s="22"/>
      <c r="E50" s="22"/>
      <c r="F50" s="22"/>
      <c r="G50" s="22"/>
      <c r="H50" s="23"/>
      <c r="I50" s="23"/>
      <c r="J50" s="22"/>
      <c r="K50" s="37"/>
      <c r="L50" s="37"/>
      <c r="M50" s="37"/>
      <c r="N50" s="22"/>
      <c r="O50" s="37"/>
      <c r="P50" s="22"/>
      <c r="Q50" s="22"/>
      <c r="R50" s="22"/>
      <c r="S50" s="22"/>
      <c r="T50" s="37"/>
      <c r="U50" s="22"/>
      <c r="V50" s="37"/>
      <c r="W50" s="22"/>
      <c r="X50" s="39"/>
      <c r="Y50" s="22"/>
      <c r="Z50" s="22"/>
      <c r="AA50" s="22"/>
      <c r="AB50" s="22"/>
      <c r="AC50" s="22"/>
      <c r="AD50" s="22"/>
    </row>
    <row r="51" spans="1:30" ht="15" customHeight="1">
      <c r="A51" s="30" t="s">
        <v>192</v>
      </c>
      <c r="B51" s="30" t="s">
        <v>1393</v>
      </c>
      <c r="C51" s="23" t="s">
        <v>1359</v>
      </c>
      <c r="D51" s="22"/>
      <c r="E51" s="22"/>
      <c r="F51" s="22"/>
      <c r="G51" s="22"/>
      <c r="H51" s="23"/>
      <c r="I51" s="23"/>
      <c r="J51" s="22"/>
      <c r="K51" s="37"/>
      <c r="L51" s="37"/>
      <c r="M51" s="37"/>
      <c r="N51" s="22"/>
      <c r="O51" s="37"/>
      <c r="P51" s="22"/>
      <c r="Q51" s="22"/>
      <c r="R51" s="22"/>
      <c r="S51" s="22"/>
      <c r="T51" s="37"/>
      <c r="U51" s="22"/>
      <c r="V51" s="37" t="s">
        <v>1359</v>
      </c>
      <c r="W51" s="22"/>
      <c r="X51" s="39"/>
      <c r="Y51" s="22"/>
      <c r="Z51" s="22"/>
      <c r="AA51" s="22"/>
      <c r="AB51" s="22"/>
      <c r="AC51" s="22"/>
      <c r="AD51" s="22"/>
    </row>
    <row r="52" spans="1:30" ht="15" customHeight="1">
      <c r="A52" s="30" t="s">
        <v>192</v>
      </c>
      <c r="B52" s="32" t="s">
        <v>1394</v>
      </c>
      <c r="C52" s="23" t="s">
        <v>1360</v>
      </c>
      <c r="D52" s="22"/>
      <c r="E52" s="22"/>
      <c r="F52" s="22"/>
      <c r="G52" s="22"/>
      <c r="H52" s="23"/>
      <c r="I52" s="23"/>
      <c r="J52" s="22"/>
      <c r="K52" s="37"/>
      <c r="L52" s="37"/>
      <c r="M52" s="37"/>
      <c r="N52" s="22"/>
      <c r="O52" s="37"/>
      <c r="P52" s="22"/>
      <c r="Q52" s="22"/>
      <c r="R52" s="22"/>
      <c r="S52" s="22"/>
      <c r="T52" s="37"/>
      <c r="U52" s="22"/>
      <c r="V52" s="37"/>
      <c r="W52" s="22"/>
      <c r="X52" s="39"/>
      <c r="Y52" s="22"/>
      <c r="Z52" s="22"/>
      <c r="AA52" s="22"/>
      <c r="AB52" s="22"/>
      <c r="AC52" s="22"/>
      <c r="AD52" s="22"/>
    </row>
    <row r="53" spans="1:30" ht="15" customHeight="1">
      <c r="A53" s="30" t="s">
        <v>192</v>
      </c>
      <c r="B53" s="30" t="s">
        <v>1395</v>
      </c>
      <c r="C53" s="23" t="s">
        <v>1360</v>
      </c>
      <c r="D53" s="22"/>
      <c r="E53" s="22"/>
      <c r="F53" s="22"/>
      <c r="G53" s="22"/>
      <c r="H53" s="23"/>
      <c r="I53" s="23"/>
      <c r="J53" s="22"/>
      <c r="K53" s="37"/>
      <c r="L53" s="37"/>
      <c r="M53" s="37"/>
      <c r="N53" s="22"/>
      <c r="O53" s="37"/>
      <c r="P53" s="22"/>
      <c r="Q53" s="22"/>
      <c r="R53" s="22"/>
      <c r="S53" s="22"/>
      <c r="T53" s="37"/>
      <c r="U53" s="22"/>
      <c r="V53" s="37"/>
      <c r="W53" s="22"/>
      <c r="X53" s="39"/>
      <c r="Y53" s="22"/>
      <c r="Z53" s="22"/>
      <c r="AA53" s="22"/>
      <c r="AB53" s="22"/>
      <c r="AC53" s="22"/>
      <c r="AD53" s="22"/>
    </row>
    <row r="54" spans="1:30" ht="15" customHeight="1">
      <c r="A54" s="30" t="s">
        <v>192</v>
      </c>
      <c r="B54" s="30" t="s">
        <v>1396</v>
      </c>
      <c r="C54" s="23" t="s">
        <v>1360</v>
      </c>
      <c r="D54" s="22"/>
      <c r="E54" s="22"/>
      <c r="F54" s="22"/>
      <c r="G54" s="22"/>
      <c r="H54" s="23"/>
      <c r="I54" s="23"/>
      <c r="J54" s="22"/>
      <c r="K54" s="37"/>
      <c r="L54" s="37"/>
      <c r="M54" s="37"/>
      <c r="N54" s="22"/>
      <c r="O54" s="37"/>
      <c r="P54" s="22"/>
      <c r="Q54" s="22"/>
      <c r="R54" s="22"/>
      <c r="S54" s="22"/>
      <c r="T54" s="37"/>
      <c r="U54" s="22"/>
      <c r="V54" s="37"/>
      <c r="W54" s="22"/>
      <c r="X54" s="39"/>
      <c r="Y54" s="22"/>
      <c r="Z54" s="22"/>
      <c r="AA54" s="22"/>
      <c r="AB54" s="22"/>
      <c r="AC54" s="22"/>
      <c r="AD54" s="22"/>
    </row>
    <row r="55" spans="1:30" ht="15" customHeight="1">
      <c r="A55" s="30" t="s">
        <v>192</v>
      </c>
      <c r="B55" s="30" t="s">
        <v>1397</v>
      </c>
      <c r="C55" s="23" t="s">
        <v>1361</v>
      </c>
      <c r="D55" s="22"/>
      <c r="E55" s="22"/>
      <c r="F55" s="22"/>
      <c r="G55" s="22"/>
      <c r="H55" s="26"/>
      <c r="I55" s="26"/>
      <c r="J55" s="22"/>
      <c r="K55" s="37"/>
      <c r="L55" s="37"/>
      <c r="M55" s="37"/>
      <c r="N55" s="22"/>
      <c r="O55" s="37"/>
      <c r="P55" s="22"/>
      <c r="Q55" s="22"/>
      <c r="R55" s="22"/>
      <c r="S55" s="22"/>
      <c r="T55" s="37"/>
      <c r="U55" s="22"/>
      <c r="V55" s="37"/>
      <c r="W55" s="22"/>
      <c r="X55" s="39"/>
      <c r="Y55" s="22"/>
      <c r="Z55" s="22"/>
      <c r="AA55" s="22"/>
      <c r="AB55" s="22"/>
      <c r="AC55" s="22"/>
      <c r="AD55" s="22"/>
    </row>
    <row r="56" spans="1:30" s="31" customFormat="1">
      <c r="A56" s="30" t="s">
        <v>193</v>
      </c>
      <c r="B56" s="30" t="s">
        <v>196</v>
      </c>
      <c r="C56" s="21" t="s">
        <v>196</v>
      </c>
      <c r="D56" s="20"/>
      <c r="E56" s="20" t="s">
        <v>771</v>
      </c>
      <c r="F56" s="20"/>
      <c r="G56" s="20"/>
      <c r="H56" s="21"/>
      <c r="I56" s="21" t="s">
        <v>1132</v>
      </c>
      <c r="J56" s="20"/>
      <c r="K56" s="37" t="s">
        <v>322</v>
      </c>
      <c r="L56" s="37"/>
      <c r="M56" s="37" t="s">
        <v>1207</v>
      </c>
      <c r="N56" s="20"/>
      <c r="O56" s="37" t="s">
        <v>911</v>
      </c>
      <c r="P56" s="20" t="s">
        <v>831</v>
      </c>
      <c r="Q56" s="22" t="s">
        <v>831</v>
      </c>
      <c r="R56" s="20" t="s">
        <v>375</v>
      </c>
      <c r="S56" s="20"/>
      <c r="T56" s="37" t="s">
        <v>426</v>
      </c>
      <c r="U56" s="20"/>
      <c r="V56" s="37" t="s">
        <v>475</v>
      </c>
      <c r="W56" s="20"/>
      <c r="X56" s="39" t="s">
        <v>713</v>
      </c>
      <c r="Y56" s="20"/>
      <c r="Z56" s="20" t="s">
        <v>507</v>
      </c>
      <c r="AA56" s="20"/>
      <c r="AB56" s="20" t="s">
        <v>656</v>
      </c>
      <c r="AC56" s="20"/>
      <c r="AD56" s="20"/>
    </row>
    <row r="57" spans="1:30" s="31" customFormat="1">
      <c r="A57" s="30" t="s">
        <v>193</v>
      </c>
      <c r="B57" s="30" t="s">
        <v>197</v>
      </c>
      <c r="C57" s="21" t="s">
        <v>371</v>
      </c>
      <c r="D57" s="20"/>
      <c r="E57" s="20" t="s">
        <v>772</v>
      </c>
      <c r="F57" s="20"/>
      <c r="G57" s="20" t="s">
        <v>557</v>
      </c>
      <c r="H57" s="21"/>
      <c r="I57" s="21" t="s">
        <v>1133</v>
      </c>
      <c r="J57" s="20"/>
      <c r="K57" s="37" t="s">
        <v>893</v>
      </c>
      <c r="L57" s="37"/>
      <c r="M57" s="37" t="s">
        <v>1208</v>
      </c>
      <c r="N57" s="20"/>
      <c r="O57" s="37" t="s">
        <v>912</v>
      </c>
      <c r="P57" s="20" t="s">
        <v>832</v>
      </c>
      <c r="Q57" s="22" t="s">
        <v>832</v>
      </c>
      <c r="R57" s="20" t="s">
        <v>376</v>
      </c>
      <c r="S57" s="20"/>
      <c r="T57" s="37" t="s">
        <v>427</v>
      </c>
      <c r="U57" s="20"/>
      <c r="V57" s="37" t="s">
        <v>427</v>
      </c>
      <c r="W57" s="20"/>
      <c r="X57" s="39" t="s">
        <v>714</v>
      </c>
      <c r="Y57" s="20"/>
      <c r="Z57" s="20" t="s">
        <v>508</v>
      </c>
      <c r="AA57" s="20"/>
      <c r="AB57" s="20" t="s">
        <v>657</v>
      </c>
      <c r="AC57" s="20"/>
      <c r="AD57" s="20"/>
    </row>
    <row r="58" spans="1:30" s="31" customFormat="1">
      <c r="A58" s="30" t="s">
        <v>193</v>
      </c>
      <c r="B58" s="30" t="s">
        <v>198</v>
      </c>
      <c r="C58" s="21" t="s">
        <v>198</v>
      </c>
      <c r="D58" s="20"/>
      <c r="E58" s="20" t="s">
        <v>773</v>
      </c>
      <c r="F58" s="20"/>
      <c r="G58" s="20" t="s">
        <v>558</v>
      </c>
      <c r="H58" s="21"/>
      <c r="I58" s="21" t="s">
        <v>1134</v>
      </c>
      <c r="J58" s="20"/>
      <c r="K58" s="37" t="s">
        <v>323</v>
      </c>
      <c r="L58" s="37"/>
      <c r="M58" s="37" t="s">
        <v>1209</v>
      </c>
      <c r="N58" s="20"/>
      <c r="O58" s="37" t="s">
        <v>913</v>
      </c>
      <c r="P58" s="20" t="s">
        <v>377</v>
      </c>
      <c r="Q58" s="22" t="s">
        <v>377</v>
      </c>
      <c r="R58" s="20" t="s">
        <v>377</v>
      </c>
      <c r="S58" s="20"/>
      <c r="T58" s="37" t="s">
        <v>428</v>
      </c>
      <c r="U58" s="20"/>
      <c r="V58" s="37" t="s">
        <v>428</v>
      </c>
      <c r="W58" s="20"/>
      <c r="X58" s="39" t="s">
        <v>715</v>
      </c>
      <c r="Y58" s="20"/>
      <c r="Z58" s="20" t="s">
        <v>509</v>
      </c>
      <c r="AA58" s="20"/>
      <c r="AB58" s="20" t="s">
        <v>658</v>
      </c>
      <c r="AC58" s="20"/>
      <c r="AD58" s="20"/>
    </row>
    <row r="59" spans="1:30" s="31" customFormat="1">
      <c r="A59" s="30" t="s">
        <v>193</v>
      </c>
      <c r="B59" s="30" t="s">
        <v>199</v>
      </c>
      <c r="C59" s="21" t="s">
        <v>199</v>
      </c>
      <c r="D59" s="20"/>
      <c r="E59" s="20" t="s">
        <v>774</v>
      </c>
      <c r="F59" s="20"/>
      <c r="G59" s="20" t="s">
        <v>559</v>
      </c>
      <c r="H59" s="21"/>
      <c r="I59" s="21" t="s">
        <v>1135</v>
      </c>
      <c r="J59" s="20"/>
      <c r="K59" s="37" t="s">
        <v>324</v>
      </c>
      <c r="L59" s="37"/>
      <c r="M59" s="37" t="s">
        <v>1210</v>
      </c>
      <c r="N59" s="20"/>
      <c r="O59" s="37" t="s">
        <v>914</v>
      </c>
      <c r="P59" s="20" t="s">
        <v>833</v>
      </c>
      <c r="Q59" s="22" t="s">
        <v>833</v>
      </c>
      <c r="R59" s="20" t="s">
        <v>378</v>
      </c>
      <c r="S59" s="20"/>
      <c r="T59" s="37" t="s">
        <v>429</v>
      </c>
      <c r="U59" s="20"/>
      <c r="V59" s="37" t="s">
        <v>429</v>
      </c>
      <c r="W59" s="20"/>
      <c r="X59" s="39" t="s">
        <v>716</v>
      </c>
      <c r="Y59" s="20"/>
      <c r="Z59" s="20" t="s">
        <v>510</v>
      </c>
      <c r="AA59" s="20"/>
      <c r="AB59" s="20" t="s">
        <v>659</v>
      </c>
      <c r="AC59" s="20"/>
      <c r="AD59" s="20"/>
    </row>
    <row r="60" spans="1:30" s="31" customFormat="1">
      <c r="A60" s="30" t="s">
        <v>193</v>
      </c>
      <c r="B60" s="30" t="s">
        <v>200</v>
      </c>
      <c r="C60" s="21" t="s">
        <v>200</v>
      </c>
      <c r="D60" s="20"/>
      <c r="E60" s="20" t="s">
        <v>775</v>
      </c>
      <c r="F60" s="20"/>
      <c r="G60" s="20" t="s">
        <v>560</v>
      </c>
      <c r="H60" s="21"/>
      <c r="I60" s="21" t="s">
        <v>1136</v>
      </c>
      <c r="J60" s="20"/>
      <c r="K60" s="37" t="s">
        <v>325</v>
      </c>
      <c r="L60" s="37"/>
      <c r="M60" s="37" t="s">
        <v>1211</v>
      </c>
      <c r="N60" s="20"/>
      <c r="O60" s="37" t="s">
        <v>915</v>
      </c>
      <c r="P60" s="20" t="s">
        <v>379</v>
      </c>
      <c r="Q60" s="22" t="s">
        <v>379</v>
      </c>
      <c r="R60" s="20" t="s">
        <v>379</v>
      </c>
      <c r="S60" s="20"/>
      <c r="T60" s="37" t="s">
        <v>430</v>
      </c>
      <c r="U60" s="20"/>
      <c r="V60" s="37" t="s">
        <v>476</v>
      </c>
      <c r="W60" s="20"/>
      <c r="X60" s="39" t="s">
        <v>717</v>
      </c>
      <c r="Y60" s="20"/>
      <c r="Z60" s="20" t="s">
        <v>511</v>
      </c>
      <c r="AA60" s="20"/>
      <c r="AB60" s="20" t="s">
        <v>660</v>
      </c>
      <c r="AC60" s="20"/>
      <c r="AD60" s="20"/>
    </row>
    <row r="61" spans="1:30" s="31" customFormat="1" ht="30">
      <c r="A61" s="30" t="s">
        <v>193</v>
      </c>
      <c r="B61" s="30" t="s">
        <v>202</v>
      </c>
      <c r="C61" s="21" t="s">
        <v>202</v>
      </c>
      <c r="D61" s="20"/>
      <c r="E61" s="20" t="s">
        <v>776</v>
      </c>
      <c r="F61" s="20"/>
      <c r="G61" s="20" t="s">
        <v>561</v>
      </c>
      <c r="H61" s="21"/>
      <c r="I61" s="21" t="s">
        <v>1137</v>
      </c>
      <c r="J61" s="20"/>
      <c r="K61" s="37" t="s">
        <v>326</v>
      </c>
      <c r="L61" s="37"/>
      <c r="M61" s="37" t="s">
        <v>1212</v>
      </c>
      <c r="N61" s="20"/>
      <c r="O61" s="37" t="s">
        <v>916</v>
      </c>
      <c r="P61" s="20" t="s">
        <v>380</v>
      </c>
      <c r="Q61" s="22" t="s">
        <v>380</v>
      </c>
      <c r="R61" s="20" t="s">
        <v>380</v>
      </c>
      <c r="S61" s="20"/>
      <c r="T61" s="37" t="s">
        <v>431</v>
      </c>
      <c r="U61" s="20"/>
      <c r="V61" s="37" t="s">
        <v>477</v>
      </c>
      <c r="W61" s="20"/>
      <c r="X61" s="39" t="s">
        <v>718</v>
      </c>
      <c r="Y61" s="20"/>
      <c r="Z61" s="20" t="s">
        <v>512</v>
      </c>
      <c r="AA61" s="20"/>
      <c r="AB61" s="20" t="s">
        <v>661</v>
      </c>
      <c r="AC61" s="20"/>
      <c r="AD61" s="20"/>
    </row>
    <row r="62" spans="1:30" s="31" customFormat="1" ht="42.75">
      <c r="A62" s="30" t="s">
        <v>193</v>
      </c>
      <c r="B62" s="30" t="s">
        <v>201</v>
      </c>
      <c r="C62" s="21" t="s">
        <v>201</v>
      </c>
      <c r="D62" s="20"/>
      <c r="E62" s="20" t="s">
        <v>777</v>
      </c>
      <c r="F62" s="20"/>
      <c r="G62" s="20" t="s">
        <v>562</v>
      </c>
      <c r="H62" s="21"/>
      <c r="I62" s="21" t="s">
        <v>1138</v>
      </c>
      <c r="J62" s="20"/>
      <c r="K62" s="37" t="s">
        <v>327</v>
      </c>
      <c r="L62" s="37"/>
      <c r="M62" s="37" t="s">
        <v>1213</v>
      </c>
      <c r="N62" s="20"/>
      <c r="O62" s="37" t="s">
        <v>917</v>
      </c>
      <c r="P62" s="20" t="s">
        <v>381</v>
      </c>
      <c r="Q62" s="22" t="s">
        <v>381</v>
      </c>
      <c r="R62" s="20" t="s">
        <v>381</v>
      </c>
      <c r="S62" s="20"/>
      <c r="T62" s="37" t="s">
        <v>432</v>
      </c>
      <c r="U62" s="20"/>
      <c r="V62" s="37" t="s">
        <v>478</v>
      </c>
      <c r="W62" s="20"/>
      <c r="X62" s="39" t="s">
        <v>719</v>
      </c>
      <c r="Y62" s="20"/>
      <c r="Z62" s="20" t="s">
        <v>513</v>
      </c>
      <c r="AA62" s="20"/>
      <c r="AB62" s="20" t="s">
        <v>662</v>
      </c>
      <c r="AC62" s="20"/>
      <c r="AD62" s="20"/>
    </row>
    <row r="63" spans="1:30" s="31" customFormat="1" ht="30">
      <c r="A63" s="30" t="s">
        <v>193</v>
      </c>
      <c r="B63" s="30" t="s">
        <v>203</v>
      </c>
      <c r="C63" s="21" t="s">
        <v>1416</v>
      </c>
      <c r="D63" s="20"/>
      <c r="E63" s="20" t="s">
        <v>778</v>
      </c>
      <c r="F63" s="20"/>
      <c r="G63" s="20" t="s">
        <v>563</v>
      </c>
      <c r="H63" s="21"/>
      <c r="I63" s="21" t="s">
        <v>1139</v>
      </c>
      <c r="J63" s="20"/>
      <c r="K63" s="37" t="s">
        <v>328</v>
      </c>
      <c r="L63" s="37"/>
      <c r="M63" s="37" t="s">
        <v>1214</v>
      </c>
      <c r="N63" s="20"/>
      <c r="O63" s="37" t="s">
        <v>918</v>
      </c>
      <c r="P63" s="20" t="s">
        <v>834</v>
      </c>
      <c r="Q63" s="22" t="s">
        <v>1410</v>
      </c>
      <c r="R63" s="20" t="s">
        <v>382</v>
      </c>
      <c r="S63" s="20"/>
      <c r="T63" s="37" t="s">
        <v>433</v>
      </c>
      <c r="U63" s="20"/>
      <c r="V63" s="37" t="s">
        <v>479</v>
      </c>
      <c r="W63" s="20"/>
      <c r="X63" s="39" t="s">
        <v>720</v>
      </c>
      <c r="Y63" s="20"/>
      <c r="Z63" s="20" t="s">
        <v>514</v>
      </c>
      <c r="AA63" s="20"/>
      <c r="AB63" s="20" t="s">
        <v>663</v>
      </c>
      <c r="AC63" s="20"/>
      <c r="AD63" s="20"/>
    </row>
    <row r="64" spans="1:30" s="31" customFormat="1">
      <c r="A64" s="30" t="s">
        <v>193</v>
      </c>
      <c r="B64" s="30" t="s">
        <v>204</v>
      </c>
      <c r="C64" s="21" t="s">
        <v>204</v>
      </c>
      <c r="D64" s="20"/>
      <c r="E64" s="20" t="s">
        <v>779</v>
      </c>
      <c r="F64" s="20"/>
      <c r="G64" s="20" t="s">
        <v>564</v>
      </c>
      <c r="H64" s="21"/>
      <c r="I64" s="21" t="s">
        <v>1140</v>
      </c>
      <c r="J64" s="20"/>
      <c r="K64" s="37" t="s">
        <v>329</v>
      </c>
      <c r="L64" s="37"/>
      <c r="M64" s="37" t="s">
        <v>1215</v>
      </c>
      <c r="N64" s="20"/>
      <c r="O64" s="37" t="s">
        <v>919</v>
      </c>
      <c r="P64" s="20" t="s">
        <v>383</v>
      </c>
      <c r="Q64" s="22" t="s">
        <v>383</v>
      </c>
      <c r="R64" s="20" t="s">
        <v>383</v>
      </c>
      <c r="S64" s="20"/>
      <c r="T64" s="37" t="s">
        <v>434</v>
      </c>
      <c r="U64" s="20"/>
      <c r="V64" s="37" t="s">
        <v>434</v>
      </c>
      <c r="W64" s="20"/>
      <c r="X64" s="39" t="s">
        <v>721</v>
      </c>
      <c r="Y64" s="20"/>
      <c r="Z64" s="20" t="s">
        <v>515</v>
      </c>
      <c r="AA64" s="20"/>
      <c r="AB64" s="20" t="s">
        <v>664</v>
      </c>
      <c r="AC64" s="20"/>
      <c r="AD64" s="20"/>
    </row>
    <row r="65" spans="1:30" s="31" customFormat="1">
      <c r="A65" s="30" t="s">
        <v>193</v>
      </c>
      <c r="B65" s="30" t="s">
        <v>205</v>
      </c>
      <c r="C65" s="21" t="s">
        <v>205</v>
      </c>
      <c r="D65" s="20"/>
      <c r="E65" s="20" t="s">
        <v>780</v>
      </c>
      <c r="F65" s="20"/>
      <c r="G65" s="20" t="s">
        <v>565</v>
      </c>
      <c r="H65" s="21"/>
      <c r="I65" s="21" t="s">
        <v>1141</v>
      </c>
      <c r="J65" s="20"/>
      <c r="K65" s="37" t="s">
        <v>330</v>
      </c>
      <c r="L65" s="37"/>
      <c r="M65" s="37" t="s">
        <v>1216</v>
      </c>
      <c r="N65" s="20"/>
      <c r="O65" s="37" t="s">
        <v>920</v>
      </c>
      <c r="P65" s="20" t="s">
        <v>384</v>
      </c>
      <c r="Q65" s="22" t="s">
        <v>384</v>
      </c>
      <c r="R65" s="20" t="s">
        <v>384</v>
      </c>
      <c r="S65" s="20"/>
      <c r="T65" s="37" t="s">
        <v>435</v>
      </c>
      <c r="U65" s="20"/>
      <c r="V65" s="37" t="s">
        <v>435</v>
      </c>
      <c r="W65" s="20"/>
      <c r="X65" s="39" t="s">
        <v>722</v>
      </c>
      <c r="Y65" s="20"/>
      <c r="Z65" s="20" t="s">
        <v>516</v>
      </c>
      <c r="AA65" s="20"/>
      <c r="AB65" s="20" t="s">
        <v>665</v>
      </c>
      <c r="AC65" s="20"/>
      <c r="AD65" s="20"/>
    </row>
    <row r="66" spans="1:30" s="31" customFormat="1">
      <c r="A66" s="30" t="s">
        <v>193</v>
      </c>
      <c r="B66" s="30" t="s">
        <v>206</v>
      </c>
      <c r="C66" s="21" t="s">
        <v>206</v>
      </c>
      <c r="D66" s="20"/>
      <c r="E66" s="20" t="s">
        <v>781</v>
      </c>
      <c r="F66" s="20"/>
      <c r="G66" s="20" t="s">
        <v>566</v>
      </c>
      <c r="H66" s="21"/>
      <c r="I66" s="21" t="s">
        <v>1142</v>
      </c>
      <c r="J66" s="20"/>
      <c r="K66" s="37" t="s">
        <v>331</v>
      </c>
      <c r="L66" s="37"/>
      <c r="M66" s="37" t="s">
        <v>1217</v>
      </c>
      <c r="N66" s="20"/>
      <c r="O66" s="37" t="s">
        <v>921</v>
      </c>
      <c r="P66" s="20" t="s">
        <v>385</v>
      </c>
      <c r="Q66" s="22" t="s">
        <v>385</v>
      </c>
      <c r="R66" s="20" t="s">
        <v>385</v>
      </c>
      <c r="S66" s="20"/>
      <c r="T66" s="37" t="s">
        <v>385</v>
      </c>
      <c r="U66" s="20"/>
      <c r="V66" s="37" t="s">
        <v>385</v>
      </c>
      <c r="W66" s="20"/>
      <c r="X66" s="39" t="s">
        <v>723</v>
      </c>
      <c r="Y66" s="20"/>
      <c r="Z66" s="20" t="s">
        <v>517</v>
      </c>
      <c r="AA66" s="20"/>
      <c r="AB66" s="20" t="s">
        <v>666</v>
      </c>
      <c r="AC66" s="20"/>
      <c r="AD66" s="20"/>
    </row>
    <row r="67" spans="1:30" s="31" customFormat="1" ht="30">
      <c r="A67" s="30" t="s">
        <v>193</v>
      </c>
      <c r="B67" s="30" t="s">
        <v>207</v>
      </c>
      <c r="C67" s="21" t="s">
        <v>864</v>
      </c>
      <c r="D67" s="20"/>
      <c r="E67" s="20" t="s">
        <v>1070</v>
      </c>
      <c r="F67" s="20"/>
      <c r="G67" s="20" t="s">
        <v>567</v>
      </c>
      <c r="H67" s="21"/>
      <c r="I67" s="21" t="s">
        <v>1143</v>
      </c>
      <c r="J67" s="20"/>
      <c r="K67" s="37" t="s">
        <v>894</v>
      </c>
      <c r="L67" s="37"/>
      <c r="M67" s="37" t="s">
        <v>1218</v>
      </c>
      <c r="N67" s="20"/>
      <c r="O67" s="37" t="s">
        <v>922</v>
      </c>
      <c r="P67" s="20" t="s">
        <v>863</v>
      </c>
      <c r="Q67" s="22" t="s">
        <v>863</v>
      </c>
      <c r="R67" s="20" t="s">
        <v>865</v>
      </c>
      <c r="S67" s="20"/>
      <c r="T67" s="37" t="s">
        <v>992</v>
      </c>
      <c r="U67" s="20"/>
      <c r="V67" s="37" t="s">
        <v>1002</v>
      </c>
      <c r="W67" s="20"/>
      <c r="X67" s="39" t="s">
        <v>872</v>
      </c>
      <c r="Y67" s="20"/>
      <c r="Z67" s="20" t="s">
        <v>1018</v>
      </c>
      <c r="AA67" s="20"/>
      <c r="AB67" s="20" t="s">
        <v>1057</v>
      </c>
      <c r="AC67" s="20"/>
      <c r="AD67" s="20"/>
    </row>
    <row r="68" spans="1:30" s="31" customFormat="1" ht="60">
      <c r="A68" s="30" t="s">
        <v>193</v>
      </c>
      <c r="B68" s="30" t="s">
        <v>208</v>
      </c>
      <c r="C68" s="21" t="s">
        <v>303</v>
      </c>
      <c r="D68" s="20"/>
      <c r="E68" s="20" t="s">
        <v>1112</v>
      </c>
      <c r="F68" s="20"/>
      <c r="G68" s="20" t="s">
        <v>568</v>
      </c>
      <c r="H68" s="21"/>
      <c r="I68" s="21" t="s">
        <v>1144</v>
      </c>
      <c r="J68" s="20"/>
      <c r="K68" s="37" t="s">
        <v>1105</v>
      </c>
      <c r="L68" s="37"/>
      <c r="M68" s="37" t="s">
        <v>1219</v>
      </c>
      <c r="N68" s="20"/>
      <c r="O68" s="37" t="s">
        <v>1106</v>
      </c>
      <c r="P68" s="20" t="s">
        <v>867</v>
      </c>
      <c r="Q68" s="22" t="s">
        <v>867</v>
      </c>
      <c r="R68" s="20" t="s">
        <v>1107</v>
      </c>
      <c r="S68" s="20"/>
      <c r="T68" s="37" t="s">
        <v>436</v>
      </c>
      <c r="U68" s="20"/>
      <c r="V68" s="37" t="s">
        <v>1108</v>
      </c>
      <c r="W68" s="20"/>
      <c r="X68" s="39" t="s">
        <v>1110</v>
      </c>
      <c r="Y68" s="20"/>
      <c r="Z68" s="20" t="s">
        <v>1109</v>
      </c>
      <c r="AA68" s="20"/>
      <c r="AB68" s="20" t="s">
        <v>1111</v>
      </c>
      <c r="AC68" s="20"/>
      <c r="AD68" s="20"/>
    </row>
    <row r="69" spans="1:30" s="31" customFormat="1" ht="57">
      <c r="A69" s="30" t="s">
        <v>193</v>
      </c>
      <c r="B69" s="30" t="s">
        <v>209</v>
      </c>
      <c r="C69" s="21" t="s">
        <v>305</v>
      </c>
      <c r="D69" s="20"/>
      <c r="E69" s="20" t="s">
        <v>1113</v>
      </c>
      <c r="F69" s="20"/>
      <c r="G69" s="20" t="s">
        <v>569</v>
      </c>
      <c r="H69" s="21"/>
      <c r="I69" s="21" t="s">
        <v>1145</v>
      </c>
      <c r="J69" s="20"/>
      <c r="K69" s="37" t="s">
        <v>1115</v>
      </c>
      <c r="L69" s="37"/>
      <c r="M69" s="37" t="s">
        <v>1220</v>
      </c>
      <c r="N69" s="20"/>
      <c r="O69" s="37" t="s">
        <v>1116</v>
      </c>
      <c r="P69" s="20" t="s">
        <v>866</v>
      </c>
      <c r="Q69" s="22" t="s">
        <v>866</v>
      </c>
      <c r="R69" s="20" t="s">
        <v>1117</v>
      </c>
      <c r="S69" s="20"/>
      <c r="T69" s="37" t="s">
        <v>1118</v>
      </c>
      <c r="U69" s="20"/>
      <c r="V69" s="37" t="s">
        <v>1119</v>
      </c>
      <c r="W69" s="20"/>
      <c r="X69" s="39" t="s">
        <v>1121</v>
      </c>
      <c r="Y69" s="20"/>
      <c r="Z69" s="20" t="s">
        <v>1120</v>
      </c>
      <c r="AA69" s="20"/>
      <c r="AB69" s="20" t="s">
        <v>1114</v>
      </c>
      <c r="AC69" s="20"/>
      <c r="AD69" s="20"/>
    </row>
    <row r="70" spans="1:30" s="31" customFormat="1" ht="45">
      <c r="A70" s="30" t="s">
        <v>193</v>
      </c>
      <c r="B70" s="30" t="s">
        <v>1434</v>
      </c>
      <c r="C70" s="21" t="s">
        <v>1437</v>
      </c>
      <c r="D70" s="20"/>
      <c r="E70" s="20" t="s">
        <v>1071</v>
      </c>
      <c r="F70" s="20"/>
      <c r="G70" s="20" t="s">
        <v>1038</v>
      </c>
      <c r="H70" s="21"/>
      <c r="I70" s="21" t="s">
        <v>1146</v>
      </c>
      <c r="J70" s="20"/>
      <c r="K70" s="37" t="s">
        <v>895</v>
      </c>
      <c r="L70" s="37"/>
      <c r="M70" s="37" t="s">
        <v>1221</v>
      </c>
      <c r="N70" s="20"/>
      <c r="O70" s="37" t="s">
        <v>923</v>
      </c>
      <c r="P70" s="20" t="s">
        <v>835</v>
      </c>
      <c r="Q70" s="22" t="s">
        <v>835</v>
      </c>
      <c r="R70" s="20" t="s">
        <v>983</v>
      </c>
      <c r="S70" s="20"/>
      <c r="T70" s="37" t="s">
        <v>993</v>
      </c>
      <c r="U70" s="20"/>
      <c r="V70" s="37" t="s">
        <v>1003</v>
      </c>
      <c r="W70" s="20"/>
      <c r="X70" s="39" t="s">
        <v>873</v>
      </c>
      <c r="Y70" s="20"/>
      <c r="Z70" s="20" t="s">
        <v>1019</v>
      </c>
      <c r="AA70" s="20"/>
      <c r="AB70" s="20" t="s">
        <v>1058</v>
      </c>
      <c r="AC70" s="20"/>
      <c r="AD70" s="20"/>
    </row>
    <row r="71" spans="1:30" s="31" customFormat="1" ht="45">
      <c r="A71" s="30" t="s">
        <v>193</v>
      </c>
      <c r="B71" s="30" t="s">
        <v>1435</v>
      </c>
      <c r="C71" s="21" t="s">
        <v>1436</v>
      </c>
      <c r="D71" s="20"/>
      <c r="E71" s="20" t="s">
        <v>1071</v>
      </c>
      <c r="F71" s="20"/>
      <c r="G71" s="20" t="s">
        <v>1038</v>
      </c>
      <c r="H71" s="21"/>
      <c r="I71" s="21" t="s">
        <v>1146</v>
      </c>
      <c r="J71" s="20"/>
      <c r="K71" s="37" t="s">
        <v>895</v>
      </c>
      <c r="L71" s="37"/>
      <c r="M71" s="37" t="s">
        <v>1221</v>
      </c>
      <c r="N71" s="20"/>
      <c r="O71" s="37" t="s">
        <v>923</v>
      </c>
      <c r="P71" s="20" t="s">
        <v>835</v>
      </c>
      <c r="Q71" s="22" t="s">
        <v>835</v>
      </c>
      <c r="R71" s="20" t="s">
        <v>983</v>
      </c>
      <c r="S71" s="20"/>
      <c r="T71" s="37" t="s">
        <v>993</v>
      </c>
      <c r="U71" s="20"/>
      <c r="V71" s="37" t="s">
        <v>1003</v>
      </c>
      <c r="W71" s="20"/>
      <c r="X71" s="39" t="s">
        <v>873</v>
      </c>
      <c r="Y71" s="20"/>
      <c r="Z71" s="20" t="s">
        <v>1019</v>
      </c>
      <c r="AA71" s="20"/>
      <c r="AB71" s="20" t="s">
        <v>1058</v>
      </c>
      <c r="AC71" s="20"/>
      <c r="AD71" s="20"/>
    </row>
    <row r="72" spans="1:30" s="31" customFormat="1" ht="45">
      <c r="A72" s="30" t="s">
        <v>193</v>
      </c>
      <c r="B72" s="30" t="s">
        <v>1432</v>
      </c>
      <c r="C72" s="21" t="s">
        <v>1433</v>
      </c>
      <c r="D72" s="20"/>
      <c r="E72" s="20"/>
      <c r="F72" s="20"/>
      <c r="G72" s="20"/>
      <c r="H72" s="21"/>
      <c r="I72" s="21"/>
      <c r="J72" s="20"/>
      <c r="K72" s="37"/>
      <c r="L72" s="37"/>
      <c r="M72" s="37"/>
      <c r="N72" s="20"/>
      <c r="O72" s="37"/>
      <c r="P72" s="20"/>
      <c r="Q72" s="22"/>
      <c r="R72" s="20"/>
      <c r="S72" s="20"/>
      <c r="T72" s="37"/>
      <c r="U72" s="20"/>
      <c r="V72" s="37"/>
      <c r="W72" s="20"/>
      <c r="X72" s="39"/>
      <c r="Y72" s="20"/>
      <c r="Z72" s="20"/>
      <c r="AA72" s="20"/>
      <c r="AB72" s="20"/>
      <c r="AC72" s="20"/>
      <c r="AD72" s="20"/>
    </row>
    <row r="73" spans="1:30" s="31" customFormat="1">
      <c r="A73" s="30" t="s">
        <v>193</v>
      </c>
      <c r="B73" s="30" t="s">
        <v>210</v>
      </c>
      <c r="C73" s="21" t="s">
        <v>210</v>
      </c>
      <c r="D73" s="20"/>
      <c r="E73" s="20" t="s">
        <v>782</v>
      </c>
      <c r="F73" s="20"/>
      <c r="G73" s="20" t="s">
        <v>570</v>
      </c>
      <c r="H73" s="21"/>
      <c r="I73" s="21" t="s">
        <v>1147</v>
      </c>
      <c r="J73" s="20"/>
      <c r="K73" s="37" t="s">
        <v>332</v>
      </c>
      <c r="L73" s="37"/>
      <c r="M73" s="37" t="s">
        <v>1222</v>
      </c>
      <c r="N73" s="20"/>
      <c r="O73" s="37" t="s">
        <v>924</v>
      </c>
      <c r="P73" s="20" t="s">
        <v>386</v>
      </c>
      <c r="Q73" s="22" t="s">
        <v>386</v>
      </c>
      <c r="R73" s="20" t="s">
        <v>386</v>
      </c>
      <c r="S73" s="20"/>
      <c r="T73" s="37" t="s">
        <v>386</v>
      </c>
      <c r="U73" s="20"/>
      <c r="V73" s="37" t="s">
        <v>386</v>
      </c>
      <c r="W73" s="20"/>
      <c r="X73" s="39" t="s">
        <v>724</v>
      </c>
      <c r="Y73" s="20"/>
      <c r="Z73" s="20" t="s">
        <v>518</v>
      </c>
      <c r="AA73" s="20"/>
      <c r="AB73" s="20" t="s">
        <v>667</v>
      </c>
      <c r="AC73" s="20"/>
      <c r="AD73" s="20"/>
    </row>
    <row r="74" spans="1:30" s="31" customFormat="1" ht="60">
      <c r="A74" s="30" t="s">
        <v>193</v>
      </c>
      <c r="B74" s="30" t="s">
        <v>214</v>
      </c>
      <c r="C74" s="21" t="s">
        <v>211</v>
      </c>
      <c r="D74" s="20"/>
      <c r="E74" s="20" t="s">
        <v>1096</v>
      </c>
      <c r="F74" s="20"/>
      <c r="G74" s="20" t="s">
        <v>1099</v>
      </c>
      <c r="H74" s="21"/>
      <c r="I74" s="21" t="s">
        <v>1272</v>
      </c>
      <c r="J74" s="20"/>
      <c r="K74" s="37" t="s">
        <v>1104</v>
      </c>
      <c r="L74" s="37"/>
      <c r="M74" s="37" t="s">
        <v>1273</v>
      </c>
      <c r="N74" s="20"/>
      <c r="O74" s="37" t="s">
        <v>1103</v>
      </c>
      <c r="P74" s="20" t="s">
        <v>836</v>
      </c>
      <c r="Q74" s="22" t="s">
        <v>836</v>
      </c>
      <c r="R74" s="20" t="s">
        <v>1102</v>
      </c>
      <c r="S74" s="20"/>
      <c r="T74" s="37" t="s">
        <v>1101</v>
      </c>
      <c r="U74" s="20"/>
      <c r="V74" s="37" t="s">
        <v>1101</v>
      </c>
      <c r="W74" s="20"/>
      <c r="X74" s="39" t="s">
        <v>1098</v>
      </c>
      <c r="Y74" s="20"/>
      <c r="Z74" s="20" t="s">
        <v>1100</v>
      </c>
      <c r="AA74" s="20"/>
      <c r="AB74" s="20" t="s">
        <v>1097</v>
      </c>
      <c r="AC74" s="20"/>
      <c r="AD74" s="20"/>
    </row>
    <row r="75" spans="1:30" s="31" customFormat="1">
      <c r="A75" s="30" t="s">
        <v>193</v>
      </c>
      <c r="B75" s="30" t="s">
        <v>885</v>
      </c>
      <c r="C75" s="21" t="s">
        <v>886</v>
      </c>
      <c r="D75" s="20"/>
      <c r="E75" s="20" t="s">
        <v>886</v>
      </c>
      <c r="F75" s="20"/>
      <c r="G75" s="20" t="s">
        <v>1039</v>
      </c>
      <c r="H75" s="21"/>
      <c r="I75" s="21" t="s">
        <v>1148</v>
      </c>
      <c r="J75" s="20"/>
      <c r="K75" s="37" t="s">
        <v>896</v>
      </c>
      <c r="L75" s="37"/>
      <c r="M75" s="37" t="s">
        <v>886</v>
      </c>
      <c r="N75" s="20"/>
      <c r="O75" s="37" t="s">
        <v>925</v>
      </c>
      <c r="P75" s="20" t="s">
        <v>984</v>
      </c>
      <c r="Q75" s="20" t="s">
        <v>984</v>
      </c>
      <c r="R75" s="20" t="s">
        <v>984</v>
      </c>
      <c r="S75" s="20"/>
      <c r="T75" s="37" t="s">
        <v>984</v>
      </c>
      <c r="U75" s="20"/>
      <c r="V75" s="37" t="s">
        <v>984</v>
      </c>
      <c r="W75" s="20"/>
      <c r="X75" s="39" t="s">
        <v>1049</v>
      </c>
      <c r="Y75" s="20"/>
      <c r="Z75" s="20" t="s">
        <v>1020</v>
      </c>
      <c r="AA75" s="20"/>
      <c r="AB75" s="20" t="s">
        <v>1059</v>
      </c>
      <c r="AC75" s="20"/>
      <c r="AD75" s="20"/>
    </row>
    <row r="76" spans="1:30" s="31" customFormat="1" ht="30">
      <c r="A76" s="30" t="s">
        <v>193</v>
      </c>
      <c r="B76" s="30" t="s">
        <v>212</v>
      </c>
      <c r="C76" s="21" t="s">
        <v>887</v>
      </c>
      <c r="D76" s="20"/>
      <c r="E76" s="20" t="s">
        <v>1072</v>
      </c>
      <c r="F76" s="20"/>
      <c r="G76" s="20" t="s">
        <v>1040</v>
      </c>
      <c r="H76" s="21"/>
      <c r="I76" s="21" t="s">
        <v>1149</v>
      </c>
      <c r="J76" s="20"/>
      <c r="K76" s="37" t="s">
        <v>897</v>
      </c>
      <c r="L76" s="37"/>
      <c r="M76" s="37" t="s">
        <v>1223</v>
      </c>
      <c r="N76" s="20"/>
      <c r="O76" s="37" t="s">
        <v>926</v>
      </c>
      <c r="P76" s="20" t="s">
        <v>1412</v>
      </c>
      <c r="Q76" s="22" t="s">
        <v>1411</v>
      </c>
      <c r="R76" s="20" t="s">
        <v>985</v>
      </c>
      <c r="S76" s="20"/>
      <c r="T76" s="37" t="s">
        <v>994</v>
      </c>
      <c r="U76" s="20"/>
      <c r="V76" s="37" t="s">
        <v>994</v>
      </c>
      <c r="W76" s="20"/>
      <c r="X76" s="39" t="s">
        <v>1050</v>
      </c>
      <c r="Y76" s="20"/>
      <c r="Z76" s="20" t="s">
        <v>1021</v>
      </c>
      <c r="AA76" s="20"/>
      <c r="AB76" s="20" t="s">
        <v>1060</v>
      </c>
      <c r="AC76" s="20"/>
      <c r="AD76" s="20"/>
    </row>
    <row r="77" spans="1:30" s="31" customFormat="1" ht="30">
      <c r="A77" s="30" t="s">
        <v>193</v>
      </c>
      <c r="B77" s="30" t="s">
        <v>213</v>
      </c>
      <c r="C77" s="21" t="s">
        <v>888</v>
      </c>
      <c r="D77" s="20"/>
      <c r="E77" s="20" t="s">
        <v>1073</v>
      </c>
      <c r="F77" s="20"/>
      <c r="G77" s="20" t="s">
        <v>1041</v>
      </c>
      <c r="H77" s="21"/>
      <c r="I77" s="21" t="s">
        <v>1150</v>
      </c>
      <c r="J77" s="20"/>
      <c r="K77" s="37" t="s">
        <v>898</v>
      </c>
      <c r="L77" s="37"/>
      <c r="M77" s="37" t="s">
        <v>1224</v>
      </c>
      <c r="N77" s="20"/>
      <c r="O77" s="37" t="s">
        <v>927</v>
      </c>
      <c r="P77" s="20" t="s">
        <v>1414</v>
      </c>
      <c r="Q77" s="22" t="s">
        <v>1413</v>
      </c>
      <c r="R77" s="20" t="s">
        <v>986</v>
      </c>
      <c r="S77" s="20"/>
      <c r="T77" s="37" t="s">
        <v>995</v>
      </c>
      <c r="U77" s="20"/>
      <c r="V77" s="37" t="s">
        <v>1004</v>
      </c>
      <c r="W77" s="20"/>
      <c r="X77" s="39" t="s">
        <v>1051</v>
      </c>
      <c r="Y77" s="20"/>
      <c r="Z77" s="20" t="s">
        <v>1022</v>
      </c>
      <c r="AA77" s="20"/>
      <c r="AB77" s="20" t="s">
        <v>1061</v>
      </c>
      <c r="AC77" s="20"/>
      <c r="AD77" s="20"/>
    </row>
    <row r="78" spans="1:30" s="31" customFormat="1">
      <c r="A78" s="30" t="s">
        <v>193</v>
      </c>
      <c r="B78" s="30" t="s">
        <v>268</v>
      </c>
      <c r="C78" s="21" t="s">
        <v>1405</v>
      </c>
      <c r="D78" s="20"/>
      <c r="E78" s="20" t="s">
        <v>783</v>
      </c>
      <c r="F78" s="20"/>
      <c r="G78" s="20" t="s">
        <v>571</v>
      </c>
      <c r="H78" s="21"/>
      <c r="I78" s="21" t="s">
        <v>1151</v>
      </c>
      <c r="J78" s="20"/>
      <c r="K78" s="37" t="s">
        <v>333</v>
      </c>
      <c r="L78" s="37"/>
      <c r="M78" s="37" t="s">
        <v>1225</v>
      </c>
      <c r="N78" s="20"/>
      <c r="O78" s="37" t="s">
        <v>928</v>
      </c>
      <c r="P78" s="20" t="s">
        <v>837</v>
      </c>
      <c r="Q78" s="22" t="s">
        <v>837</v>
      </c>
      <c r="R78" s="20" t="s">
        <v>387</v>
      </c>
      <c r="S78" s="20"/>
      <c r="T78" s="37" t="s">
        <v>437</v>
      </c>
      <c r="U78" s="20"/>
      <c r="V78" s="37" t="s">
        <v>437</v>
      </c>
      <c r="W78" s="20"/>
      <c r="X78" s="39" t="s">
        <v>725</v>
      </c>
      <c r="Y78" s="20"/>
      <c r="Z78" s="20" t="s">
        <v>519</v>
      </c>
      <c r="AA78" s="20"/>
      <c r="AB78" s="20" t="s">
        <v>668</v>
      </c>
      <c r="AC78" s="20"/>
      <c r="AD78" s="20"/>
    </row>
    <row r="79" spans="1:30" ht="15" customHeight="1">
      <c r="A79" s="30" t="s">
        <v>192</v>
      </c>
      <c r="B79" s="30" t="s">
        <v>107</v>
      </c>
      <c r="C79" s="23" t="s">
        <v>1419</v>
      </c>
      <c r="D79" s="22"/>
      <c r="E79" s="22" t="s">
        <v>784</v>
      </c>
      <c r="F79" s="22"/>
      <c r="G79" s="22" t="s">
        <v>1042</v>
      </c>
      <c r="H79" s="23"/>
      <c r="I79" s="23" t="s">
        <v>1152</v>
      </c>
      <c r="J79" s="22"/>
      <c r="K79" s="37" t="s">
        <v>899</v>
      </c>
      <c r="L79" s="37"/>
      <c r="M79" s="37" t="s">
        <v>1226</v>
      </c>
      <c r="N79" s="22"/>
      <c r="O79" s="37" t="s">
        <v>929</v>
      </c>
      <c r="P79" s="22" t="s">
        <v>838</v>
      </c>
      <c r="Q79" s="22" t="s">
        <v>838</v>
      </c>
      <c r="R79" s="22" t="s">
        <v>611</v>
      </c>
      <c r="S79" s="22"/>
      <c r="T79" s="37" t="s">
        <v>996</v>
      </c>
      <c r="U79" s="22"/>
      <c r="V79" s="37" t="s">
        <v>610</v>
      </c>
      <c r="W79" s="22"/>
      <c r="X79" s="39" t="s">
        <v>1052</v>
      </c>
      <c r="Y79" s="22"/>
      <c r="Z79" s="22" t="s">
        <v>1023</v>
      </c>
      <c r="AA79" s="22"/>
      <c r="AB79" s="22" t="s">
        <v>669</v>
      </c>
      <c r="AC79" s="22"/>
      <c r="AD79" s="22"/>
    </row>
    <row r="80" spans="1:30" ht="15" customHeight="1">
      <c r="A80" s="30" t="s">
        <v>192</v>
      </c>
      <c r="B80" s="30" t="s">
        <v>243</v>
      </c>
      <c r="C80" s="23" t="s">
        <v>1420</v>
      </c>
      <c r="D80" s="22"/>
      <c r="E80" s="22" t="s">
        <v>785</v>
      </c>
      <c r="F80" s="22"/>
      <c r="G80" s="22" t="s">
        <v>1043</v>
      </c>
      <c r="H80" s="23"/>
      <c r="I80" s="23" t="s">
        <v>1153</v>
      </c>
      <c r="J80" s="22"/>
      <c r="K80" s="37" t="s">
        <v>900</v>
      </c>
      <c r="L80" s="37"/>
      <c r="M80" s="37" t="s">
        <v>1227</v>
      </c>
      <c r="N80" s="22"/>
      <c r="O80" s="37" t="s">
        <v>930</v>
      </c>
      <c r="P80" s="22" t="s">
        <v>839</v>
      </c>
      <c r="Q80" s="22" t="s">
        <v>839</v>
      </c>
      <c r="R80" s="22" t="s">
        <v>618</v>
      </c>
      <c r="S80" s="22"/>
      <c r="T80" s="37" t="s">
        <v>617</v>
      </c>
      <c r="U80" s="22"/>
      <c r="V80" s="37" t="s">
        <v>1005</v>
      </c>
      <c r="W80" s="22"/>
      <c r="X80" s="39" t="s">
        <v>726</v>
      </c>
      <c r="Y80" s="22"/>
      <c r="Z80" s="22" t="s">
        <v>1024</v>
      </c>
      <c r="AA80" s="22"/>
      <c r="AB80" s="22" t="s">
        <v>670</v>
      </c>
      <c r="AC80" s="22"/>
      <c r="AD80" s="22"/>
    </row>
    <row r="81" spans="1:30" ht="15" customHeight="1">
      <c r="A81" s="30" t="s">
        <v>192</v>
      </c>
      <c r="B81" s="30" t="s">
        <v>226</v>
      </c>
      <c r="C81" s="23" t="s">
        <v>307</v>
      </c>
      <c r="D81" s="22"/>
      <c r="E81" s="22" t="s">
        <v>786</v>
      </c>
      <c r="F81" s="22"/>
      <c r="G81" s="22" t="s">
        <v>619</v>
      </c>
      <c r="H81" s="23"/>
      <c r="I81" s="23" t="s">
        <v>1154</v>
      </c>
      <c r="J81" s="22"/>
      <c r="K81" s="37" t="s">
        <v>616</v>
      </c>
      <c r="L81" s="37"/>
      <c r="M81" s="37" t="s">
        <v>1228</v>
      </c>
      <c r="N81" s="22"/>
      <c r="O81" s="37" t="s">
        <v>931</v>
      </c>
      <c r="P81" s="22" t="s">
        <v>615</v>
      </c>
      <c r="Q81" s="22" t="s">
        <v>615</v>
      </c>
      <c r="R81" s="22" t="s">
        <v>615</v>
      </c>
      <c r="S81" s="22"/>
      <c r="T81" s="37" t="s">
        <v>614</v>
      </c>
      <c r="U81" s="22"/>
      <c r="V81" s="37" t="s">
        <v>614</v>
      </c>
      <c r="W81" s="22"/>
      <c r="X81" s="39" t="s">
        <v>727</v>
      </c>
      <c r="Y81" s="22"/>
      <c r="Z81" s="22" t="s">
        <v>613</v>
      </c>
      <c r="AA81" s="22"/>
      <c r="AB81" s="22" t="s">
        <v>671</v>
      </c>
      <c r="AC81" s="22"/>
      <c r="AD81" s="22"/>
    </row>
    <row r="82" spans="1:30">
      <c r="A82" s="30" t="s">
        <v>192</v>
      </c>
      <c r="B82" s="30" t="s">
        <v>175</v>
      </c>
      <c r="C82" s="23" t="s">
        <v>176</v>
      </c>
      <c r="D82" s="22"/>
      <c r="E82" s="22" t="s">
        <v>787</v>
      </c>
      <c r="F82" s="22"/>
      <c r="G82" s="22" t="s">
        <v>573</v>
      </c>
      <c r="H82" s="23"/>
      <c r="I82" s="23" t="s">
        <v>1155</v>
      </c>
      <c r="J82" s="22"/>
      <c r="K82" s="37" t="s">
        <v>335</v>
      </c>
      <c r="L82" s="37"/>
      <c r="M82" s="37" t="s">
        <v>1229</v>
      </c>
      <c r="N82" s="22"/>
      <c r="O82" s="37" t="s">
        <v>932</v>
      </c>
      <c r="P82" s="22" t="s">
        <v>840</v>
      </c>
      <c r="Q82" s="22" t="s">
        <v>840</v>
      </c>
      <c r="R82" s="22" t="s">
        <v>389</v>
      </c>
      <c r="S82" s="22"/>
      <c r="T82" s="37" t="s">
        <v>439</v>
      </c>
      <c r="U82" s="22"/>
      <c r="V82" s="37" t="s">
        <v>439</v>
      </c>
      <c r="W82" s="22"/>
      <c r="X82" s="39" t="s">
        <v>728</v>
      </c>
      <c r="Y82" s="22"/>
      <c r="Z82" s="22" t="s">
        <v>521</v>
      </c>
      <c r="AA82" s="22"/>
      <c r="AB82" s="22" t="s">
        <v>672</v>
      </c>
      <c r="AC82" s="22"/>
      <c r="AD82" s="22"/>
    </row>
    <row r="83" spans="1:30" ht="30">
      <c r="A83" s="30" t="s">
        <v>192</v>
      </c>
      <c r="B83" s="30" t="s">
        <v>42</v>
      </c>
      <c r="C83" s="23" t="s">
        <v>1415</v>
      </c>
      <c r="D83" s="22"/>
      <c r="E83" s="22" t="s">
        <v>1074</v>
      </c>
      <c r="F83" s="22"/>
      <c r="G83" s="22" t="s">
        <v>1274</v>
      </c>
      <c r="H83" s="23"/>
      <c r="I83" s="23" t="s">
        <v>1283</v>
      </c>
      <c r="J83" s="22"/>
      <c r="K83" s="37" t="s">
        <v>901</v>
      </c>
      <c r="L83" s="37"/>
      <c r="M83" s="37" t="s">
        <v>1290</v>
      </c>
      <c r="N83" s="22"/>
      <c r="O83" s="37" t="s">
        <v>1298</v>
      </c>
      <c r="P83" s="22" t="s">
        <v>1304</v>
      </c>
      <c r="Q83" s="22" t="s">
        <v>1304</v>
      </c>
      <c r="R83" s="22" t="s">
        <v>1304</v>
      </c>
      <c r="S83" s="22"/>
      <c r="T83" s="37" t="s">
        <v>1312</v>
      </c>
      <c r="U83" s="22"/>
      <c r="V83" s="37" t="s">
        <v>1312</v>
      </c>
      <c r="W83" s="22"/>
      <c r="X83" s="39" t="s">
        <v>1319</v>
      </c>
      <c r="Y83" s="22"/>
      <c r="Z83" s="22" t="s">
        <v>1325</v>
      </c>
      <c r="AA83" s="22"/>
      <c r="AB83" s="22" t="s">
        <v>1062</v>
      </c>
      <c r="AC83" s="22"/>
      <c r="AD83" s="22"/>
    </row>
    <row r="84" spans="1:30" ht="238.5" customHeight="1">
      <c r="A84" s="30" t="s">
        <v>192</v>
      </c>
      <c r="B84" s="30" t="s">
        <v>239</v>
      </c>
      <c r="C84" s="23" t="s">
        <v>1398</v>
      </c>
      <c r="D84" s="22"/>
      <c r="E84" s="22" t="s">
        <v>1075</v>
      </c>
      <c r="F84" s="22"/>
      <c r="G84" s="22" t="s">
        <v>1343</v>
      </c>
      <c r="H84" s="23"/>
      <c r="I84" s="23" t="s">
        <v>1284</v>
      </c>
      <c r="J84" s="22"/>
      <c r="K84" s="37" t="s">
        <v>902</v>
      </c>
      <c r="L84" s="37"/>
      <c r="M84" s="37" t="s">
        <v>1230</v>
      </c>
      <c r="N84" s="22"/>
      <c r="O84" s="37" t="s">
        <v>933</v>
      </c>
      <c r="P84" s="22" t="s">
        <v>861</v>
      </c>
      <c r="Q84" s="22" t="s">
        <v>861</v>
      </c>
      <c r="R84" s="22" t="s">
        <v>1305</v>
      </c>
      <c r="S84" s="22"/>
      <c r="T84" s="37" t="s">
        <v>997</v>
      </c>
      <c r="U84" s="22"/>
      <c r="V84" s="37" t="s">
        <v>1006</v>
      </c>
      <c r="W84" s="22"/>
      <c r="X84" s="39" t="s">
        <v>1320</v>
      </c>
      <c r="Y84" s="22"/>
      <c r="Z84" s="22" t="s">
        <v>1025</v>
      </c>
      <c r="AA84" s="22"/>
      <c r="AB84" s="22" t="s">
        <v>1327</v>
      </c>
      <c r="AC84" s="22"/>
      <c r="AD84" s="22"/>
    </row>
    <row r="85" spans="1:30" ht="238.5" customHeight="1">
      <c r="A85" s="30" t="s">
        <v>192</v>
      </c>
      <c r="B85" s="30" t="s">
        <v>372</v>
      </c>
      <c r="C85" s="23" t="s">
        <v>1421</v>
      </c>
      <c r="D85" s="22"/>
      <c r="E85" s="22" t="s">
        <v>1076</v>
      </c>
      <c r="F85" s="22"/>
      <c r="G85" s="22" t="s">
        <v>1275</v>
      </c>
      <c r="H85" s="23"/>
      <c r="I85" s="23" t="s">
        <v>1156</v>
      </c>
      <c r="J85" s="22"/>
      <c r="K85" s="37" t="s">
        <v>903</v>
      </c>
      <c r="L85" s="37"/>
      <c r="M85" s="37" t="s">
        <v>1291</v>
      </c>
      <c r="N85" s="22"/>
      <c r="O85" s="37" t="s">
        <v>1299</v>
      </c>
      <c r="P85" s="22" t="s">
        <v>862</v>
      </c>
      <c r="Q85" s="22" t="s">
        <v>862</v>
      </c>
      <c r="R85" s="22" t="s">
        <v>1306</v>
      </c>
      <c r="S85" s="22"/>
      <c r="T85" s="37" t="s">
        <v>1313</v>
      </c>
      <c r="U85" s="22"/>
      <c r="V85" s="37" t="s">
        <v>1007</v>
      </c>
      <c r="W85" s="22"/>
      <c r="X85" s="39" t="s">
        <v>1321</v>
      </c>
      <c r="Y85" s="22"/>
      <c r="Z85" s="22" t="s">
        <v>1026</v>
      </c>
      <c r="AA85" s="22"/>
      <c r="AB85" s="22" t="s">
        <v>1331</v>
      </c>
      <c r="AC85" s="22"/>
      <c r="AD85" s="22"/>
    </row>
    <row r="86" spans="1:30" ht="45">
      <c r="A86" s="30" t="s">
        <v>192</v>
      </c>
      <c r="B86" s="30" t="s">
        <v>44</v>
      </c>
      <c r="C86" s="23" t="s">
        <v>1399</v>
      </c>
      <c r="D86" s="22"/>
      <c r="E86" s="22" t="s">
        <v>1077</v>
      </c>
      <c r="F86" s="22"/>
      <c r="G86" s="22" t="s">
        <v>1276</v>
      </c>
      <c r="H86" s="23"/>
      <c r="I86" s="23" t="s">
        <v>1157</v>
      </c>
      <c r="J86" s="22"/>
      <c r="K86" s="37" t="s">
        <v>904</v>
      </c>
      <c r="L86" s="37"/>
      <c r="M86" s="37" t="s">
        <v>1292</v>
      </c>
      <c r="N86" s="22"/>
      <c r="O86" s="37" t="s">
        <v>934</v>
      </c>
      <c r="P86" s="22" t="s">
        <v>1303</v>
      </c>
      <c r="Q86" s="22" t="s">
        <v>1303</v>
      </c>
      <c r="R86" s="22" t="s">
        <v>1307</v>
      </c>
      <c r="S86" s="22"/>
      <c r="T86" s="37" t="s">
        <v>1314</v>
      </c>
      <c r="U86" s="22"/>
      <c r="V86" s="37" t="s">
        <v>1008</v>
      </c>
      <c r="W86" s="22"/>
      <c r="X86" s="39" t="s">
        <v>874</v>
      </c>
      <c r="Y86" s="22"/>
      <c r="Z86" s="22" t="s">
        <v>1027</v>
      </c>
      <c r="AA86" s="22"/>
      <c r="AB86" s="22" t="s">
        <v>1330</v>
      </c>
      <c r="AC86" s="22"/>
      <c r="AD86" s="22"/>
    </row>
    <row r="87" spans="1:30">
      <c r="A87" s="30" t="s">
        <v>192</v>
      </c>
      <c r="B87" s="30" t="s">
        <v>45</v>
      </c>
      <c r="C87" s="23" t="s">
        <v>1401</v>
      </c>
      <c r="D87" s="22"/>
      <c r="E87" s="22" t="s">
        <v>788</v>
      </c>
      <c r="F87" s="22"/>
      <c r="G87" s="22" t="s">
        <v>574</v>
      </c>
      <c r="H87" s="23"/>
      <c r="I87" s="23" t="s">
        <v>1158</v>
      </c>
      <c r="J87" s="22"/>
      <c r="K87" s="37" t="s">
        <v>46</v>
      </c>
      <c r="L87" s="37"/>
      <c r="M87" s="37" t="s">
        <v>1231</v>
      </c>
      <c r="N87" s="22"/>
      <c r="O87" s="37" t="s">
        <v>935</v>
      </c>
      <c r="P87" s="22" t="s">
        <v>841</v>
      </c>
      <c r="Q87" s="22" t="s">
        <v>841</v>
      </c>
      <c r="R87" s="22" t="s">
        <v>390</v>
      </c>
      <c r="S87" s="22"/>
      <c r="T87" s="37" t="s">
        <v>440</v>
      </c>
      <c r="U87" s="22"/>
      <c r="V87" s="37" t="s">
        <v>46</v>
      </c>
      <c r="W87" s="22"/>
      <c r="X87" s="39" t="s">
        <v>729</v>
      </c>
      <c r="Y87" s="22"/>
      <c r="Z87" s="22" t="s">
        <v>522</v>
      </c>
      <c r="AA87" s="22"/>
      <c r="AB87" s="22" t="s">
        <v>673</v>
      </c>
      <c r="AC87" s="22"/>
      <c r="AD87" s="22"/>
    </row>
    <row r="88" spans="1:30">
      <c r="A88" s="30" t="s">
        <v>192</v>
      </c>
      <c r="B88" s="30" t="s">
        <v>48</v>
      </c>
      <c r="C88" s="23" t="s">
        <v>1400</v>
      </c>
      <c r="D88" s="22"/>
      <c r="E88" s="22" t="s">
        <v>789</v>
      </c>
      <c r="F88" s="22"/>
      <c r="G88" s="22" t="s">
        <v>575</v>
      </c>
      <c r="H88" s="23"/>
      <c r="I88" s="23" t="s">
        <v>1159</v>
      </c>
      <c r="J88" s="22"/>
      <c r="K88" s="37" t="s">
        <v>336</v>
      </c>
      <c r="L88" s="37"/>
      <c r="M88" s="37" t="s">
        <v>1232</v>
      </c>
      <c r="N88" s="22"/>
      <c r="O88" s="37" t="s">
        <v>936</v>
      </c>
      <c r="P88" s="22" t="s">
        <v>391</v>
      </c>
      <c r="Q88" s="22" t="s">
        <v>391</v>
      </c>
      <c r="R88" s="22" t="s">
        <v>391</v>
      </c>
      <c r="S88" s="22"/>
      <c r="T88" s="37" t="s">
        <v>441</v>
      </c>
      <c r="U88" s="22"/>
      <c r="V88" s="37" t="s">
        <v>481</v>
      </c>
      <c r="W88" s="22"/>
      <c r="X88" s="39" t="s">
        <v>730</v>
      </c>
      <c r="Y88" s="22"/>
      <c r="Z88" s="22" t="s">
        <v>523</v>
      </c>
      <c r="AA88" s="22"/>
      <c r="AB88" s="22" t="s">
        <v>674</v>
      </c>
      <c r="AC88" s="22"/>
      <c r="AD88" s="22"/>
    </row>
    <row r="89" spans="1:30" ht="199.5">
      <c r="A89" s="30" t="s">
        <v>192</v>
      </c>
      <c r="B89" s="30" t="s">
        <v>308</v>
      </c>
      <c r="C89" s="23" t="s">
        <v>1430</v>
      </c>
      <c r="D89" s="22"/>
      <c r="E89" s="22" t="s">
        <v>1078</v>
      </c>
      <c r="F89" s="22"/>
      <c r="G89" s="22" t="s">
        <v>1044</v>
      </c>
      <c r="H89" s="23"/>
      <c r="I89" s="23" t="s">
        <v>1160</v>
      </c>
      <c r="J89" s="22"/>
      <c r="K89" s="37" t="s">
        <v>905</v>
      </c>
      <c r="L89" s="37"/>
      <c r="M89" s="37" t="s">
        <v>1233</v>
      </c>
      <c r="N89" s="22"/>
      <c r="O89" s="37" t="s">
        <v>937</v>
      </c>
      <c r="P89" s="22" t="s">
        <v>842</v>
      </c>
      <c r="Q89" s="22" t="s">
        <v>842</v>
      </c>
      <c r="R89" s="22" t="s">
        <v>987</v>
      </c>
      <c r="S89" s="22"/>
      <c r="T89" s="37" t="s">
        <v>998</v>
      </c>
      <c r="U89" s="22"/>
      <c r="V89" s="37" t="s">
        <v>1009</v>
      </c>
      <c r="W89" s="22"/>
      <c r="X89" s="39" t="s">
        <v>1053</v>
      </c>
      <c r="Y89" s="22"/>
      <c r="Z89" s="22" t="s">
        <v>1028</v>
      </c>
      <c r="AA89" s="22"/>
      <c r="AB89" s="22" t="s">
        <v>1063</v>
      </c>
      <c r="AC89" s="22"/>
      <c r="AD89" s="22"/>
    </row>
    <row r="90" spans="1:30">
      <c r="A90" s="30" t="s">
        <v>192</v>
      </c>
      <c r="B90" s="30" t="s">
        <v>51</v>
      </c>
      <c r="C90" s="23" t="s">
        <v>882</v>
      </c>
      <c r="D90" s="22"/>
      <c r="E90" s="22" t="s">
        <v>1079</v>
      </c>
      <c r="F90" s="22"/>
      <c r="G90" s="22" t="s">
        <v>1277</v>
      </c>
      <c r="H90" s="23"/>
      <c r="I90" s="23" t="s">
        <v>1161</v>
      </c>
      <c r="J90" s="22"/>
      <c r="K90" s="37" t="s">
        <v>1285</v>
      </c>
      <c r="L90" s="37"/>
      <c r="M90" s="37" t="s">
        <v>1293</v>
      </c>
      <c r="N90" s="22"/>
      <c r="O90" s="37" t="s">
        <v>938</v>
      </c>
      <c r="P90" s="22" t="s">
        <v>1308</v>
      </c>
      <c r="Q90" s="22" t="s">
        <v>1308</v>
      </c>
      <c r="R90" s="22" t="s">
        <v>1308</v>
      </c>
      <c r="S90" s="22"/>
      <c r="T90" s="37" t="s">
        <v>1010</v>
      </c>
      <c r="U90" s="22"/>
      <c r="V90" s="37" t="s">
        <v>1010</v>
      </c>
      <c r="W90" s="22"/>
      <c r="X90" s="39" t="s">
        <v>1322</v>
      </c>
      <c r="Y90" s="22"/>
      <c r="Z90" s="22" t="s">
        <v>1326</v>
      </c>
      <c r="AA90" s="22"/>
      <c r="AB90" s="22" t="s">
        <v>1064</v>
      </c>
      <c r="AC90" s="22"/>
      <c r="AD90" s="22"/>
    </row>
    <row r="91" spans="1:30" ht="57">
      <c r="A91" s="30" t="s">
        <v>192</v>
      </c>
      <c r="B91" s="30" t="s">
        <v>269</v>
      </c>
      <c r="C91" s="23" t="s">
        <v>1425</v>
      </c>
      <c r="D91" s="22"/>
      <c r="E91" s="22" t="s">
        <v>790</v>
      </c>
      <c r="F91" s="22"/>
      <c r="G91" s="22" t="s">
        <v>576</v>
      </c>
      <c r="H91" s="23"/>
      <c r="I91" s="23" t="s">
        <v>1162</v>
      </c>
      <c r="J91" s="22"/>
      <c r="K91" s="37" t="s">
        <v>337</v>
      </c>
      <c r="L91" s="37"/>
      <c r="M91" s="37" t="s">
        <v>1234</v>
      </c>
      <c r="N91" s="22"/>
      <c r="O91" s="37" t="s">
        <v>939</v>
      </c>
      <c r="P91" s="22" t="s">
        <v>843</v>
      </c>
      <c r="Q91" s="22" t="s">
        <v>843</v>
      </c>
      <c r="R91" s="22" t="s">
        <v>392</v>
      </c>
      <c r="S91" s="22"/>
      <c r="T91" s="37" t="s">
        <v>442</v>
      </c>
      <c r="U91" s="22"/>
      <c r="V91" s="37" t="s">
        <v>482</v>
      </c>
      <c r="W91" s="22"/>
      <c r="X91" s="39" t="s">
        <v>731</v>
      </c>
      <c r="Y91" s="22"/>
      <c r="Z91" s="22" t="s">
        <v>524</v>
      </c>
      <c r="AA91" s="22"/>
      <c r="AB91" s="22" t="s">
        <v>675</v>
      </c>
      <c r="AC91" s="22"/>
      <c r="AD91" s="22"/>
    </row>
    <row r="92" spans="1:30">
      <c r="A92" s="30" t="s">
        <v>192</v>
      </c>
      <c r="B92" s="30" t="s">
        <v>52</v>
      </c>
      <c r="C92" s="23" t="s">
        <v>883</v>
      </c>
      <c r="D92" s="22"/>
      <c r="E92" s="22" t="s">
        <v>1080</v>
      </c>
      <c r="F92" s="22"/>
      <c r="G92" s="22" t="s">
        <v>1278</v>
      </c>
      <c r="H92" s="23"/>
      <c r="I92" s="23" t="s">
        <v>1163</v>
      </c>
      <c r="J92" s="22"/>
      <c r="K92" s="37" t="s">
        <v>1286</v>
      </c>
      <c r="L92" s="37"/>
      <c r="M92" s="37" t="s">
        <v>1294</v>
      </c>
      <c r="N92" s="22"/>
      <c r="O92" s="37" t="s">
        <v>940</v>
      </c>
      <c r="P92" s="22" t="s">
        <v>1309</v>
      </c>
      <c r="Q92" s="22" t="s">
        <v>1309</v>
      </c>
      <c r="R92" s="22" t="s">
        <v>1309</v>
      </c>
      <c r="S92" s="22"/>
      <c r="T92" s="37" t="s">
        <v>1315</v>
      </c>
      <c r="U92" s="22"/>
      <c r="V92" s="37" t="s">
        <v>1011</v>
      </c>
      <c r="W92" s="22"/>
      <c r="X92" s="39" t="s">
        <v>1324</v>
      </c>
      <c r="Y92" s="22"/>
      <c r="Z92" s="22" t="s">
        <v>1029</v>
      </c>
      <c r="AA92" s="22"/>
      <c r="AB92" s="22" t="s">
        <v>1065</v>
      </c>
      <c r="AC92" s="22"/>
      <c r="AD92" s="22"/>
    </row>
    <row r="93" spans="1:30" ht="60">
      <c r="A93" s="30" t="s">
        <v>192</v>
      </c>
      <c r="B93" s="30" t="s">
        <v>270</v>
      </c>
      <c r="C93" s="23" t="s">
        <v>283</v>
      </c>
      <c r="D93" s="22"/>
      <c r="E93" s="22" t="s">
        <v>791</v>
      </c>
      <c r="F93" s="22"/>
      <c r="G93" s="22" t="s">
        <v>577</v>
      </c>
      <c r="H93" s="23"/>
      <c r="I93" s="23" t="s">
        <v>1164</v>
      </c>
      <c r="J93" s="22"/>
      <c r="K93" s="37" t="s">
        <v>338</v>
      </c>
      <c r="L93" s="37"/>
      <c r="M93" s="37" t="s">
        <v>1235</v>
      </c>
      <c r="N93" s="22"/>
      <c r="O93" s="37" t="s">
        <v>941</v>
      </c>
      <c r="P93" s="22" t="s">
        <v>844</v>
      </c>
      <c r="Q93" s="22" t="s">
        <v>844</v>
      </c>
      <c r="R93" s="22" t="s">
        <v>393</v>
      </c>
      <c r="S93" s="22"/>
      <c r="T93" s="37" t="s">
        <v>443</v>
      </c>
      <c r="U93" s="22"/>
      <c r="V93" s="37" t="s">
        <v>483</v>
      </c>
      <c r="W93" s="22"/>
      <c r="X93" s="39" t="s">
        <v>732</v>
      </c>
      <c r="Y93" s="22"/>
      <c r="Z93" s="22" t="s">
        <v>525</v>
      </c>
      <c r="AA93" s="22"/>
      <c r="AB93" s="22" t="s">
        <v>676</v>
      </c>
      <c r="AC93" s="22"/>
      <c r="AD93" s="22"/>
    </row>
    <row r="94" spans="1:30">
      <c r="A94" s="30" t="s">
        <v>192</v>
      </c>
      <c r="B94" s="30" t="s">
        <v>54</v>
      </c>
      <c r="C94" s="23" t="s">
        <v>227</v>
      </c>
      <c r="D94" s="22"/>
      <c r="E94" s="22" t="s">
        <v>792</v>
      </c>
      <c r="F94" s="22"/>
      <c r="G94" s="22" t="s">
        <v>578</v>
      </c>
      <c r="H94" s="23"/>
      <c r="I94" s="23" t="s">
        <v>1165</v>
      </c>
      <c r="J94" s="22"/>
      <c r="K94" s="37" t="s">
        <v>339</v>
      </c>
      <c r="L94" s="37"/>
      <c r="M94" s="37" t="s">
        <v>1236</v>
      </c>
      <c r="N94" s="22"/>
      <c r="O94" s="37" t="s">
        <v>942</v>
      </c>
      <c r="P94" s="22" t="s">
        <v>845</v>
      </c>
      <c r="Q94" s="22" t="s">
        <v>845</v>
      </c>
      <c r="R94" s="22" t="s">
        <v>394</v>
      </c>
      <c r="S94" s="22"/>
      <c r="T94" s="37" t="s">
        <v>444</v>
      </c>
      <c r="U94" s="22"/>
      <c r="V94" s="37" t="s">
        <v>484</v>
      </c>
      <c r="W94" s="22"/>
      <c r="X94" s="39" t="s">
        <v>733</v>
      </c>
      <c r="Y94" s="22"/>
      <c r="Z94" s="22" t="s">
        <v>526</v>
      </c>
      <c r="AA94" s="22"/>
      <c r="AB94" s="22" t="s">
        <v>677</v>
      </c>
      <c r="AC94" s="22"/>
      <c r="AD94" s="22"/>
    </row>
    <row r="95" spans="1:30" ht="30">
      <c r="A95" s="30" t="s">
        <v>192</v>
      </c>
      <c r="B95" s="30" t="s">
        <v>55</v>
      </c>
      <c r="C95" s="23" t="s">
        <v>1426</v>
      </c>
      <c r="D95" s="22"/>
      <c r="E95" s="22" t="s">
        <v>1081</v>
      </c>
      <c r="F95" s="22"/>
      <c r="G95" s="22" t="s">
        <v>1045</v>
      </c>
      <c r="H95" s="23"/>
      <c r="I95" s="23" t="s">
        <v>1166</v>
      </c>
      <c r="J95" s="22"/>
      <c r="K95" s="37" t="s">
        <v>906</v>
      </c>
      <c r="L95" s="37"/>
      <c r="M95" s="37" t="s">
        <v>1237</v>
      </c>
      <c r="N95" s="22"/>
      <c r="O95" s="37" t="s">
        <v>943</v>
      </c>
      <c r="P95" s="22" t="s">
        <v>846</v>
      </c>
      <c r="Q95" s="22" t="s">
        <v>846</v>
      </c>
      <c r="R95" s="22" t="s">
        <v>988</v>
      </c>
      <c r="S95" s="22"/>
      <c r="T95" s="37" t="s">
        <v>999</v>
      </c>
      <c r="U95" s="22"/>
      <c r="V95" s="37" t="s">
        <v>1012</v>
      </c>
      <c r="W95" s="22"/>
      <c r="X95" s="39" t="s">
        <v>1054</v>
      </c>
      <c r="Y95" s="22"/>
      <c r="Z95" s="22" t="s">
        <v>1030</v>
      </c>
      <c r="AA95" s="22"/>
      <c r="AB95" s="22" t="s">
        <v>1066</v>
      </c>
      <c r="AC95" s="22"/>
      <c r="AD95" s="22"/>
    </row>
    <row r="96" spans="1:30" ht="30">
      <c r="A96" s="30" t="s">
        <v>192</v>
      </c>
      <c r="B96" s="30" t="s">
        <v>272</v>
      </c>
      <c r="C96" s="23" t="s">
        <v>274</v>
      </c>
      <c r="D96" s="22"/>
      <c r="E96" s="22" t="s">
        <v>793</v>
      </c>
      <c r="F96" s="22"/>
      <c r="G96" s="22" t="s">
        <v>579</v>
      </c>
      <c r="H96" s="23"/>
      <c r="I96" s="23" t="s">
        <v>1167</v>
      </c>
      <c r="J96" s="22"/>
      <c r="K96" s="37" t="s">
        <v>340</v>
      </c>
      <c r="L96" s="37"/>
      <c r="M96" s="37" t="s">
        <v>1238</v>
      </c>
      <c r="N96" s="22"/>
      <c r="O96" s="37" t="s">
        <v>944</v>
      </c>
      <c r="P96" s="22" t="s">
        <v>847</v>
      </c>
      <c r="Q96" s="22" t="s">
        <v>847</v>
      </c>
      <c r="R96" s="22" t="s">
        <v>395</v>
      </c>
      <c r="S96" s="22"/>
      <c r="T96" s="37" t="s">
        <v>445</v>
      </c>
      <c r="U96" s="22"/>
      <c r="V96" s="37" t="s">
        <v>445</v>
      </c>
      <c r="W96" s="22"/>
      <c r="X96" s="39" t="s">
        <v>734</v>
      </c>
      <c r="Y96" s="22"/>
      <c r="Z96" s="22" t="s">
        <v>527</v>
      </c>
      <c r="AA96" s="22"/>
      <c r="AB96" s="22" t="s">
        <v>678</v>
      </c>
      <c r="AC96" s="22"/>
      <c r="AD96" s="22"/>
    </row>
    <row r="97" spans="1:30" ht="30">
      <c r="A97" s="30" t="s">
        <v>192</v>
      </c>
      <c r="B97" s="30" t="s">
        <v>271</v>
      </c>
      <c r="C97" s="23" t="s">
        <v>300</v>
      </c>
      <c r="D97" s="22"/>
      <c r="E97" s="22" t="s">
        <v>794</v>
      </c>
      <c r="F97" s="22"/>
      <c r="G97" s="22" t="s">
        <v>580</v>
      </c>
      <c r="H97" s="23"/>
      <c r="I97" s="23" t="s">
        <v>1168</v>
      </c>
      <c r="J97" s="22"/>
      <c r="K97" s="37" t="s">
        <v>341</v>
      </c>
      <c r="L97" s="37"/>
      <c r="M97" s="37" t="s">
        <v>1239</v>
      </c>
      <c r="N97" s="22"/>
      <c r="O97" s="37" t="s">
        <v>945</v>
      </c>
      <c r="P97" s="22" t="s">
        <v>848</v>
      </c>
      <c r="Q97" s="22" t="s">
        <v>848</v>
      </c>
      <c r="R97" s="22" t="s">
        <v>396</v>
      </c>
      <c r="S97" s="22"/>
      <c r="T97" s="37" t="s">
        <v>446</v>
      </c>
      <c r="U97" s="22"/>
      <c r="V97" s="37" t="s">
        <v>396</v>
      </c>
      <c r="W97" s="22"/>
      <c r="X97" s="39" t="s">
        <v>735</v>
      </c>
      <c r="Y97" s="22"/>
      <c r="Z97" s="22" t="s">
        <v>528</v>
      </c>
      <c r="AA97" s="22"/>
      <c r="AB97" s="22" t="s">
        <v>679</v>
      </c>
      <c r="AC97" s="22"/>
      <c r="AD97" s="22"/>
    </row>
    <row r="98" spans="1:30" ht="42.75">
      <c r="A98" s="30" t="s">
        <v>192</v>
      </c>
      <c r="B98" s="30" t="s">
        <v>56</v>
      </c>
      <c r="C98" s="23" t="s">
        <v>318</v>
      </c>
      <c r="D98" s="22"/>
      <c r="E98" s="22" t="s">
        <v>795</v>
      </c>
      <c r="F98" s="22"/>
      <c r="G98" s="22" t="s">
        <v>581</v>
      </c>
      <c r="H98" s="23"/>
      <c r="I98" s="23" t="s">
        <v>1169</v>
      </c>
      <c r="J98" s="22"/>
      <c r="K98" s="37" t="s">
        <v>342</v>
      </c>
      <c r="L98" s="37"/>
      <c r="M98" s="37" t="s">
        <v>1240</v>
      </c>
      <c r="N98" s="22"/>
      <c r="O98" s="37" t="s">
        <v>946</v>
      </c>
      <c r="P98" s="22" t="s">
        <v>849</v>
      </c>
      <c r="Q98" s="22" t="s">
        <v>849</v>
      </c>
      <c r="R98" s="22" t="s">
        <v>397</v>
      </c>
      <c r="S98" s="22"/>
      <c r="T98" s="37" t="s">
        <v>447</v>
      </c>
      <c r="U98" s="22"/>
      <c r="V98" s="37" t="s">
        <v>485</v>
      </c>
      <c r="W98" s="22"/>
      <c r="X98" s="39" t="s">
        <v>736</v>
      </c>
      <c r="Y98" s="22"/>
      <c r="Z98" s="22" t="s">
        <v>529</v>
      </c>
      <c r="AA98" s="22"/>
      <c r="AB98" s="22" t="s">
        <v>680</v>
      </c>
      <c r="AC98" s="22"/>
      <c r="AD98" s="22"/>
    </row>
    <row r="99" spans="1:30" ht="42.75">
      <c r="A99" s="30" t="s">
        <v>192</v>
      </c>
      <c r="B99" s="30" t="s">
        <v>60</v>
      </c>
      <c r="C99" s="23" t="s">
        <v>319</v>
      </c>
      <c r="D99" s="22"/>
      <c r="E99" s="22" t="s">
        <v>796</v>
      </c>
      <c r="F99" s="22"/>
      <c r="G99" s="22" t="s">
        <v>582</v>
      </c>
      <c r="H99" s="23"/>
      <c r="I99" s="23" t="s">
        <v>1170</v>
      </c>
      <c r="J99" s="22"/>
      <c r="K99" s="37" t="s">
        <v>343</v>
      </c>
      <c r="L99" s="37"/>
      <c r="M99" s="37" t="s">
        <v>1241</v>
      </c>
      <c r="N99" s="22"/>
      <c r="O99" s="37" t="s">
        <v>947</v>
      </c>
      <c r="P99" s="22" t="s">
        <v>850</v>
      </c>
      <c r="Q99" s="22" t="s">
        <v>850</v>
      </c>
      <c r="R99" s="22" t="s">
        <v>398</v>
      </c>
      <c r="S99" s="22"/>
      <c r="T99" s="37" t="s">
        <v>448</v>
      </c>
      <c r="U99" s="22"/>
      <c r="V99" s="37" t="s">
        <v>486</v>
      </c>
      <c r="W99" s="22"/>
      <c r="X99" s="39" t="s">
        <v>737</v>
      </c>
      <c r="Y99" s="22"/>
      <c r="Z99" s="22" t="s">
        <v>530</v>
      </c>
      <c r="AA99" s="22"/>
      <c r="AB99" s="22" t="s">
        <v>681</v>
      </c>
      <c r="AC99" s="22"/>
      <c r="AD99" s="22"/>
    </row>
    <row r="100" spans="1:30" ht="42.75">
      <c r="A100" s="30" t="s">
        <v>192</v>
      </c>
      <c r="B100" s="30" t="s">
        <v>64</v>
      </c>
      <c r="C100" s="23" t="s">
        <v>320</v>
      </c>
      <c r="D100" s="22"/>
      <c r="E100" s="22" t="s">
        <v>797</v>
      </c>
      <c r="F100" s="22"/>
      <c r="G100" s="22" t="s">
        <v>583</v>
      </c>
      <c r="H100" s="23"/>
      <c r="I100" s="23" t="s">
        <v>1171</v>
      </c>
      <c r="J100" s="22"/>
      <c r="K100" s="37" t="s">
        <v>344</v>
      </c>
      <c r="L100" s="37"/>
      <c r="M100" s="37" t="s">
        <v>1242</v>
      </c>
      <c r="N100" s="22"/>
      <c r="O100" s="37" t="s">
        <v>948</v>
      </c>
      <c r="P100" s="22" t="s">
        <v>851</v>
      </c>
      <c r="Q100" s="22" t="s">
        <v>851</v>
      </c>
      <c r="R100" s="22" t="s">
        <v>399</v>
      </c>
      <c r="S100" s="22"/>
      <c r="T100" s="37" t="s">
        <v>449</v>
      </c>
      <c r="U100" s="22"/>
      <c r="V100" s="37" t="s">
        <v>487</v>
      </c>
      <c r="W100" s="22"/>
      <c r="X100" s="39" t="s">
        <v>738</v>
      </c>
      <c r="Y100" s="22"/>
      <c r="Z100" s="22" t="s">
        <v>531</v>
      </c>
      <c r="AA100" s="22"/>
      <c r="AB100" s="22" t="s">
        <v>682</v>
      </c>
      <c r="AC100" s="22"/>
      <c r="AD100" s="22"/>
    </row>
    <row r="101" spans="1:30" ht="45">
      <c r="A101" s="30" t="s">
        <v>192</v>
      </c>
      <c r="B101" s="30" t="s">
        <v>68</v>
      </c>
      <c r="C101" s="23" t="s">
        <v>321</v>
      </c>
      <c r="D101" s="22"/>
      <c r="E101" s="22" t="s">
        <v>798</v>
      </c>
      <c r="F101" s="22"/>
      <c r="G101" s="22" t="s">
        <v>584</v>
      </c>
      <c r="H101" s="23"/>
      <c r="I101" s="23" t="s">
        <v>1172</v>
      </c>
      <c r="J101" s="22"/>
      <c r="K101" s="37" t="s">
        <v>345</v>
      </c>
      <c r="L101" s="37"/>
      <c r="M101" s="37" t="s">
        <v>1243</v>
      </c>
      <c r="N101" s="22"/>
      <c r="O101" s="37" t="s">
        <v>949</v>
      </c>
      <c r="P101" s="22" t="s">
        <v>400</v>
      </c>
      <c r="Q101" s="22" t="s">
        <v>400</v>
      </c>
      <c r="R101" s="22" t="s">
        <v>400</v>
      </c>
      <c r="S101" s="22"/>
      <c r="T101" s="37" t="s">
        <v>450</v>
      </c>
      <c r="U101" s="22"/>
      <c r="V101" s="37" t="s">
        <v>488</v>
      </c>
      <c r="W101" s="22"/>
      <c r="X101" s="39" t="s">
        <v>739</v>
      </c>
      <c r="Y101" s="22"/>
      <c r="Z101" s="22" t="s">
        <v>532</v>
      </c>
      <c r="AA101" s="22"/>
      <c r="AB101" s="22" t="s">
        <v>683</v>
      </c>
      <c r="AC101" s="22"/>
      <c r="AD101" s="22"/>
    </row>
    <row r="102" spans="1:30" ht="30">
      <c r="A102" s="30" t="s">
        <v>192</v>
      </c>
      <c r="B102" s="30" t="s">
        <v>72</v>
      </c>
      <c r="C102" s="23" t="s">
        <v>301</v>
      </c>
      <c r="D102" s="22"/>
      <c r="E102" s="22" t="s">
        <v>799</v>
      </c>
      <c r="F102" s="22"/>
      <c r="G102" s="22" t="s">
        <v>585</v>
      </c>
      <c r="H102" s="23"/>
      <c r="I102" s="23" t="s">
        <v>1173</v>
      </c>
      <c r="J102" s="22"/>
      <c r="K102" s="37" t="s">
        <v>346</v>
      </c>
      <c r="L102" s="37"/>
      <c r="M102" s="37" t="s">
        <v>1244</v>
      </c>
      <c r="N102" s="22"/>
      <c r="O102" s="37" t="s">
        <v>950</v>
      </c>
      <c r="P102" s="22" t="s">
        <v>401</v>
      </c>
      <c r="Q102" s="22" t="s">
        <v>401</v>
      </c>
      <c r="R102" s="22" t="s">
        <v>401</v>
      </c>
      <c r="S102" s="22"/>
      <c r="T102" s="37" t="s">
        <v>451</v>
      </c>
      <c r="U102" s="22"/>
      <c r="V102" s="37" t="s">
        <v>489</v>
      </c>
      <c r="W102" s="22"/>
      <c r="X102" s="39" t="s">
        <v>740</v>
      </c>
      <c r="Y102" s="22"/>
      <c r="Z102" s="22" t="s">
        <v>533</v>
      </c>
      <c r="AA102" s="22"/>
      <c r="AB102" s="22" t="s">
        <v>684</v>
      </c>
      <c r="AC102" s="22"/>
      <c r="AD102" s="22"/>
    </row>
    <row r="103" spans="1:30" ht="30">
      <c r="A103" s="30" t="s">
        <v>192</v>
      </c>
      <c r="B103" s="30" t="s">
        <v>75</v>
      </c>
      <c r="C103" s="23" t="s">
        <v>306</v>
      </c>
      <c r="D103" s="22"/>
      <c r="E103" s="22" t="s">
        <v>800</v>
      </c>
      <c r="F103" s="22"/>
      <c r="G103" s="22" t="s">
        <v>586</v>
      </c>
      <c r="H103" s="23"/>
      <c r="I103" s="23" t="s">
        <v>1174</v>
      </c>
      <c r="J103" s="22"/>
      <c r="K103" s="37" t="s">
        <v>347</v>
      </c>
      <c r="L103" s="37"/>
      <c r="M103" s="37" t="s">
        <v>1245</v>
      </c>
      <c r="N103" s="22"/>
      <c r="O103" s="37" t="s">
        <v>951</v>
      </c>
      <c r="P103" s="22" t="s">
        <v>402</v>
      </c>
      <c r="Q103" s="22" t="s">
        <v>402</v>
      </c>
      <c r="R103" s="22" t="s">
        <v>402</v>
      </c>
      <c r="S103" s="22"/>
      <c r="T103" s="37" t="s">
        <v>452</v>
      </c>
      <c r="U103" s="22"/>
      <c r="V103" s="37" t="s">
        <v>490</v>
      </c>
      <c r="W103" s="22"/>
      <c r="X103" s="39" t="s">
        <v>741</v>
      </c>
      <c r="Y103" s="22"/>
      <c r="Z103" s="22" t="s">
        <v>534</v>
      </c>
      <c r="AA103" s="22"/>
      <c r="AB103" s="22" t="s">
        <v>685</v>
      </c>
      <c r="AC103" s="22"/>
      <c r="AD103" s="22"/>
    </row>
    <row r="104" spans="1:30" ht="270.75">
      <c r="A104" s="30" t="s">
        <v>192</v>
      </c>
      <c r="B104" s="30" t="s">
        <v>85</v>
      </c>
      <c r="C104" s="24" t="s">
        <v>1422</v>
      </c>
      <c r="D104" s="22"/>
      <c r="E104" s="22" t="s">
        <v>1095</v>
      </c>
      <c r="F104" s="22"/>
      <c r="G104" s="22" t="s">
        <v>1092</v>
      </c>
      <c r="H104" s="24"/>
      <c r="I104" s="24" t="s">
        <v>1175</v>
      </c>
      <c r="J104" s="25"/>
      <c r="K104" s="37" t="s">
        <v>1086</v>
      </c>
      <c r="L104" s="37"/>
      <c r="M104" s="37" t="s">
        <v>1246</v>
      </c>
      <c r="N104" s="25"/>
      <c r="O104" s="37" t="s">
        <v>1087</v>
      </c>
      <c r="P104" s="22" t="s">
        <v>1406</v>
      </c>
      <c r="Q104" s="25" t="s">
        <v>1409</v>
      </c>
      <c r="R104" s="22" t="s">
        <v>1088</v>
      </c>
      <c r="S104" s="22"/>
      <c r="T104" s="37" t="s">
        <v>1089</v>
      </c>
      <c r="U104" s="22"/>
      <c r="V104" s="37" t="s">
        <v>1090</v>
      </c>
      <c r="W104" s="22"/>
      <c r="X104" s="39" t="s">
        <v>1093</v>
      </c>
      <c r="Y104" s="22"/>
      <c r="Z104" s="22" t="s">
        <v>1091</v>
      </c>
      <c r="AA104" s="22"/>
      <c r="AB104" s="22" t="s">
        <v>1094</v>
      </c>
      <c r="AC104" s="22"/>
      <c r="AD104" s="22"/>
    </row>
    <row r="105" spans="1:30">
      <c r="A105" s="30" t="s">
        <v>192</v>
      </c>
      <c r="B105" s="30" t="s">
        <v>229</v>
      </c>
      <c r="C105" s="23" t="s">
        <v>868</v>
      </c>
      <c r="D105" s="22"/>
      <c r="E105" s="22" t="s">
        <v>1082</v>
      </c>
      <c r="F105" s="22"/>
      <c r="G105" s="22" t="s">
        <v>1279</v>
      </c>
      <c r="H105" s="23"/>
      <c r="I105" s="23" t="s">
        <v>1176</v>
      </c>
      <c r="J105" s="22"/>
      <c r="K105" s="37" t="s">
        <v>1287</v>
      </c>
      <c r="L105" s="37"/>
      <c r="M105" s="37" t="s">
        <v>1295</v>
      </c>
      <c r="N105" s="22"/>
      <c r="O105" s="37" t="s">
        <v>952</v>
      </c>
      <c r="P105" s="22" t="s">
        <v>1300</v>
      </c>
      <c r="Q105" s="22" t="s">
        <v>1300</v>
      </c>
      <c r="R105" s="22" t="s">
        <v>1310</v>
      </c>
      <c r="S105" s="22"/>
      <c r="T105" s="37" t="s">
        <v>1000</v>
      </c>
      <c r="U105" s="22"/>
      <c r="V105" s="37" t="s">
        <v>1000</v>
      </c>
      <c r="W105" s="22"/>
      <c r="X105" s="39" t="s">
        <v>875</v>
      </c>
      <c r="Y105" s="22"/>
      <c r="Z105" s="22" t="s">
        <v>1031</v>
      </c>
      <c r="AA105" s="22"/>
      <c r="AB105" s="22" t="s">
        <v>1067</v>
      </c>
      <c r="AC105" s="22"/>
      <c r="AD105" s="22"/>
    </row>
    <row r="106" spans="1:30">
      <c r="A106" s="30" t="s">
        <v>192</v>
      </c>
      <c r="B106" s="30" t="s">
        <v>232</v>
      </c>
      <c r="C106" s="23" t="s">
        <v>869</v>
      </c>
      <c r="D106" s="22"/>
      <c r="E106" s="22" t="s">
        <v>1083</v>
      </c>
      <c r="F106" s="22"/>
      <c r="G106" s="22" t="s">
        <v>1280</v>
      </c>
      <c r="H106" s="23"/>
      <c r="I106" s="23" t="s">
        <v>1177</v>
      </c>
      <c r="J106" s="22"/>
      <c r="K106" s="37" t="s">
        <v>1288</v>
      </c>
      <c r="L106" s="37"/>
      <c r="M106" s="37" t="s">
        <v>1296</v>
      </c>
      <c r="N106" s="22"/>
      <c r="O106" s="37" t="s">
        <v>953</v>
      </c>
      <c r="P106" s="22" t="s">
        <v>1301</v>
      </c>
      <c r="Q106" s="22" t="s">
        <v>1301</v>
      </c>
      <c r="R106" s="22" t="s">
        <v>1301</v>
      </c>
      <c r="S106" s="22"/>
      <c r="T106" s="37" t="s">
        <v>1316</v>
      </c>
      <c r="U106" s="22"/>
      <c r="V106" s="37" t="s">
        <v>1013</v>
      </c>
      <c r="W106" s="22"/>
      <c r="X106" s="39" t="s">
        <v>876</v>
      </c>
      <c r="Y106" s="22"/>
      <c r="Z106" s="22" t="s">
        <v>1032</v>
      </c>
      <c r="AA106" s="22"/>
      <c r="AB106" s="22" t="s">
        <v>1328</v>
      </c>
      <c r="AC106" s="22"/>
      <c r="AD106" s="22"/>
    </row>
    <row r="107" spans="1:30">
      <c r="A107" s="30" t="s">
        <v>192</v>
      </c>
      <c r="B107" s="30" t="s">
        <v>233</v>
      </c>
      <c r="C107" s="23" t="s">
        <v>870</v>
      </c>
      <c r="D107" s="22"/>
      <c r="E107" s="22" t="s">
        <v>1084</v>
      </c>
      <c r="F107" s="22"/>
      <c r="G107" s="22" t="s">
        <v>1281</v>
      </c>
      <c r="H107" s="23"/>
      <c r="I107" s="23" t="s">
        <v>1178</v>
      </c>
      <c r="J107" s="22"/>
      <c r="K107" s="37" t="s">
        <v>1289</v>
      </c>
      <c r="L107" s="37"/>
      <c r="M107" s="37" t="s">
        <v>1297</v>
      </c>
      <c r="N107" s="22"/>
      <c r="O107" s="37" t="s">
        <v>954</v>
      </c>
      <c r="P107" s="22" t="s">
        <v>1302</v>
      </c>
      <c r="Q107" s="22" t="s">
        <v>1302</v>
      </c>
      <c r="R107" s="22" t="s">
        <v>1311</v>
      </c>
      <c r="S107" s="22"/>
      <c r="T107" s="37" t="s">
        <v>1317</v>
      </c>
      <c r="U107" s="22"/>
      <c r="V107" s="37" t="s">
        <v>1014</v>
      </c>
      <c r="W107" s="22"/>
      <c r="X107" s="39" t="s">
        <v>877</v>
      </c>
      <c r="Y107" s="22"/>
      <c r="Z107" s="22" t="s">
        <v>1033</v>
      </c>
      <c r="AA107" s="22"/>
      <c r="AB107" s="22" t="s">
        <v>1329</v>
      </c>
      <c r="AC107" s="22"/>
      <c r="AD107" s="22"/>
    </row>
    <row r="108" spans="1:30">
      <c r="A108" s="30" t="s">
        <v>192</v>
      </c>
      <c r="B108" s="30" t="s">
        <v>97</v>
      </c>
      <c r="C108" s="23" t="s">
        <v>102</v>
      </c>
      <c r="D108" s="22"/>
      <c r="E108" s="22" t="s">
        <v>403</v>
      </c>
      <c r="F108" s="22"/>
      <c r="G108" s="22" t="s">
        <v>587</v>
      </c>
      <c r="H108" s="23"/>
      <c r="I108" s="23" t="s">
        <v>1179</v>
      </c>
      <c r="J108" s="22"/>
      <c r="K108" s="37" t="s">
        <v>348</v>
      </c>
      <c r="L108" s="37"/>
      <c r="M108" s="37" t="s">
        <v>1247</v>
      </c>
      <c r="N108" s="22"/>
      <c r="O108" s="37" t="s">
        <v>955</v>
      </c>
      <c r="P108" s="22" t="s">
        <v>403</v>
      </c>
      <c r="Q108" s="22" t="s">
        <v>403</v>
      </c>
      <c r="R108" s="22" t="s">
        <v>403</v>
      </c>
      <c r="S108" s="22"/>
      <c r="T108" s="37" t="s">
        <v>403</v>
      </c>
      <c r="U108" s="22"/>
      <c r="V108" s="37" t="s">
        <v>403</v>
      </c>
      <c r="W108" s="22"/>
      <c r="X108" s="39" t="s">
        <v>742</v>
      </c>
      <c r="Y108" s="22"/>
      <c r="Z108" s="22" t="s">
        <v>518</v>
      </c>
      <c r="AA108" s="22"/>
      <c r="AB108" s="22" t="s">
        <v>686</v>
      </c>
      <c r="AC108" s="22"/>
      <c r="AD108" s="22"/>
    </row>
    <row r="109" spans="1:30">
      <c r="A109" s="30" t="s">
        <v>192</v>
      </c>
      <c r="B109" s="30" t="s">
        <v>98</v>
      </c>
      <c r="C109" s="23" t="s">
        <v>230</v>
      </c>
      <c r="D109" s="22"/>
      <c r="E109" s="22" t="s">
        <v>801</v>
      </c>
      <c r="F109" s="22"/>
      <c r="G109" s="22" t="s">
        <v>588</v>
      </c>
      <c r="H109" s="23"/>
      <c r="I109" s="23" t="s">
        <v>1180</v>
      </c>
      <c r="J109" s="22"/>
      <c r="K109" s="37" t="s">
        <v>349</v>
      </c>
      <c r="L109" s="37"/>
      <c r="M109" s="37" t="s">
        <v>1248</v>
      </c>
      <c r="N109" s="22"/>
      <c r="O109" s="37" t="s">
        <v>956</v>
      </c>
      <c r="P109" s="22" t="s">
        <v>852</v>
      </c>
      <c r="Q109" s="22" t="s">
        <v>852</v>
      </c>
      <c r="R109" s="22" t="s">
        <v>404</v>
      </c>
      <c r="S109" s="22"/>
      <c r="T109" s="37" t="s">
        <v>453</v>
      </c>
      <c r="U109" s="22"/>
      <c r="V109" s="37" t="s">
        <v>491</v>
      </c>
      <c r="W109" s="22"/>
      <c r="X109" s="39" t="s">
        <v>743</v>
      </c>
      <c r="Y109" s="22"/>
      <c r="Z109" s="22" t="s">
        <v>535</v>
      </c>
      <c r="AA109" s="22"/>
      <c r="AB109" s="22" t="s">
        <v>687</v>
      </c>
      <c r="AC109" s="22"/>
      <c r="AD109" s="22"/>
    </row>
    <row r="110" spans="1:30">
      <c r="A110" s="30" t="s">
        <v>192</v>
      </c>
      <c r="B110" s="30" t="s">
        <v>99</v>
      </c>
      <c r="C110" s="23" t="s">
        <v>101</v>
      </c>
      <c r="D110" s="22"/>
      <c r="E110" s="22" t="s">
        <v>802</v>
      </c>
      <c r="F110" s="22"/>
      <c r="G110" s="22" t="s">
        <v>589</v>
      </c>
      <c r="H110" s="23"/>
      <c r="I110" s="23" t="s">
        <v>1181</v>
      </c>
      <c r="J110" s="22"/>
      <c r="K110" s="37" t="s">
        <v>350</v>
      </c>
      <c r="L110" s="37"/>
      <c r="M110" s="37" t="s">
        <v>1249</v>
      </c>
      <c r="N110" s="22"/>
      <c r="O110" s="37" t="s">
        <v>957</v>
      </c>
      <c r="P110" s="22" t="s">
        <v>405</v>
      </c>
      <c r="Q110" s="22" t="s">
        <v>405</v>
      </c>
      <c r="R110" s="22" t="s">
        <v>405</v>
      </c>
      <c r="S110" s="22"/>
      <c r="T110" s="37" t="s">
        <v>454</v>
      </c>
      <c r="U110" s="22"/>
      <c r="V110" s="37" t="s">
        <v>454</v>
      </c>
      <c r="W110" s="22"/>
      <c r="X110" s="39" t="s">
        <v>744</v>
      </c>
      <c r="Y110" s="22"/>
      <c r="Z110" s="22" t="s">
        <v>536</v>
      </c>
      <c r="AA110" s="22"/>
      <c r="AB110" s="22" t="s">
        <v>688</v>
      </c>
      <c r="AC110" s="22"/>
      <c r="AD110" s="22"/>
    </row>
    <row r="111" spans="1:30">
      <c r="A111" s="30" t="s">
        <v>192</v>
      </c>
      <c r="B111" s="30" t="s">
        <v>100</v>
      </c>
      <c r="C111" s="23" t="s">
        <v>231</v>
      </c>
      <c r="D111" s="22"/>
      <c r="E111" s="22" t="s">
        <v>803</v>
      </c>
      <c r="F111" s="22"/>
      <c r="G111" s="22" t="s">
        <v>590</v>
      </c>
      <c r="H111" s="23"/>
      <c r="I111" s="23" t="s">
        <v>1182</v>
      </c>
      <c r="J111" s="22"/>
      <c r="K111" s="37" t="s">
        <v>351</v>
      </c>
      <c r="L111" s="37"/>
      <c r="M111" s="37" t="s">
        <v>1250</v>
      </c>
      <c r="N111" s="22"/>
      <c r="O111" s="37" t="s">
        <v>958</v>
      </c>
      <c r="P111" s="22" t="s">
        <v>406</v>
      </c>
      <c r="Q111" s="22" t="s">
        <v>406</v>
      </c>
      <c r="R111" s="22" t="s">
        <v>406</v>
      </c>
      <c r="S111" s="22"/>
      <c r="T111" s="37" t="s">
        <v>455</v>
      </c>
      <c r="U111" s="22"/>
      <c r="V111" s="37" t="s">
        <v>492</v>
      </c>
      <c r="W111" s="22"/>
      <c r="X111" s="39" t="s">
        <v>745</v>
      </c>
      <c r="Y111" s="22"/>
      <c r="Z111" s="22" t="s">
        <v>537</v>
      </c>
      <c r="AA111" s="22"/>
      <c r="AB111" s="22" t="s">
        <v>689</v>
      </c>
      <c r="AC111" s="22"/>
      <c r="AD111" s="22"/>
    </row>
    <row r="112" spans="1:30">
      <c r="A112" s="30" t="s">
        <v>192</v>
      </c>
      <c r="B112" s="30" t="s">
        <v>108</v>
      </c>
      <c r="C112" s="23" t="s">
        <v>90</v>
      </c>
      <c r="D112" s="22"/>
      <c r="E112" s="22" t="s">
        <v>804</v>
      </c>
      <c r="F112" s="22"/>
      <c r="G112" s="22" t="s">
        <v>591</v>
      </c>
      <c r="H112" s="23"/>
      <c r="I112" s="23" t="s">
        <v>1183</v>
      </c>
      <c r="J112" s="22"/>
      <c r="K112" s="37" t="s">
        <v>352</v>
      </c>
      <c r="L112" s="37"/>
      <c r="M112" s="37" t="s">
        <v>1251</v>
      </c>
      <c r="N112" s="22"/>
      <c r="O112" s="37" t="s">
        <v>959</v>
      </c>
      <c r="P112" s="22" t="s">
        <v>853</v>
      </c>
      <c r="Q112" s="22" t="s">
        <v>853</v>
      </c>
      <c r="R112" s="22" t="s">
        <v>407</v>
      </c>
      <c r="S112" s="22"/>
      <c r="T112" s="37" t="s">
        <v>456</v>
      </c>
      <c r="U112" s="22"/>
      <c r="V112" s="37" t="s">
        <v>456</v>
      </c>
      <c r="W112" s="22"/>
      <c r="X112" s="39" t="s">
        <v>746</v>
      </c>
      <c r="Y112" s="22"/>
      <c r="Z112" s="22" t="s">
        <v>538</v>
      </c>
      <c r="AA112" s="22"/>
      <c r="AB112" s="22" t="s">
        <v>690</v>
      </c>
      <c r="AC112" s="22"/>
      <c r="AD112" s="22"/>
    </row>
    <row r="113" spans="1:30">
      <c r="A113" s="30" t="s">
        <v>192</v>
      </c>
      <c r="B113" s="30" t="s">
        <v>113</v>
      </c>
      <c r="C113" s="23" t="s">
        <v>317</v>
      </c>
      <c r="D113" s="22"/>
      <c r="E113" s="22" t="s">
        <v>805</v>
      </c>
      <c r="F113" s="22"/>
      <c r="G113" s="22" t="s">
        <v>592</v>
      </c>
      <c r="H113" s="23"/>
      <c r="I113" s="23" t="s">
        <v>1184</v>
      </c>
      <c r="J113" s="22"/>
      <c r="K113" s="37" t="s">
        <v>353</v>
      </c>
      <c r="L113" s="37"/>
      <c r="M113" s="37" t="s">
        <v>1252</v>
      </c>
      <c r="N113" s="22"/>
      <c r="O113" s="37" t="s">
        <v>960</v>
      </c>
      <c r="P113" s="22" t="s">
        <v>408</v>
      </c>
      <c r="Q113" s="22" t="s">
        <v>408</v>
      </c>
      <c r="R113" s="22" t="s">
        <v>408</v>
      </c>
      <c r="S113" s="22"/>
      <c r="T113" s="37" t="s">
        <v>457</v>
      </c>
      <c r="U113" s="22"/>
      <c r="V113" s="37" t="s">
        <v>457</v>
      </c>
      <c r="W113" s="22"/>
      <c r="X113" s="39" t="s">
        <v>747</v>
      </c>
      <c r="Y113" s="22"/>
      <c r="Z113" s="22" t="s">
        <v>539</v>
      </c>
      <c r="AA113" s="22"/>
      <c r="AB113" s="22" t="s">
        <v>691</v>
      </c>
      <c r="AC113" s="22"/>
      <c r="AD113" s="22"/>
    </row>
    <row r="114" spans="1:30" ht="30">
      <c r="A114" s="30" t="s">
        <v>192</v>
      </c>
      <c r="B114" s="30" t="s">
        <v>118</v>
      </c>
      <c r="C114" s="23" t="s">
        <v>91</v>
      </c>
      <c r="D114" s="22"/>
      <c r="E114" s="22" t="s">
        <v>806</v>
      </c>
      <c r="F114" s="22"/>
      <c r="G114" s="22" t="s">
        <v>593</v>
      </c>
      <c r="H114" s="23"/>
      <c r="I114" s="23" t="s">
        <v>1185</v>
      </c>
      <c r="J114" s="22"/>
      <c r="K114" s="37" t="s">
        <v>354</v>
      </c>
      <c r="L114" s="37"/>
      <c r="M114" s="37" t="s">
        <v>1253</v>
      </c>
      <c r="N114" s="22"/>
      <c r="O114" s="37" t="s">
        <v>961</v>
      </c>
      <c r="P114" s="22" t="s">
        <v>409</v>
      </c>
      <c r="Q114" s="22" t="s">
        <v>409</v>
      </c>
      <c r="R114" s="22" t="s">
        <v>409</v>
      </c>
      <c r="S114" s="22"/>
      <c r="T114" s="37" t="s">
        <v>458</v>
      </c>
      <c r="U114" s="22"/>
      <c r="V114" s="37" t="s">
        <v>458</v>
      </c>
      <c r="W114" s="22"/>
      <c r="X114" s="39" t="s">
        <v>748</v>
      </c>
      <c r="Y114" s="22"/>
      <c r="Z114" s="22" t="s">
        <v>540</v>
      </c>
      <c r="AA114" s="22"/>
      <c r="AB114" s="22" t="s">
        <v>692</v>
      </c>
      <c r="AC114" s="22"/>
      <c r="AD114" s="22"/>
    </row>
    <row r="115" spans="1:30">
      <c r="A115" s="30" t="s">
        <v>192</v>
      </c>
      <c r="B115" s="30" t="s">
        <v>123</v>
      </c>
      <c r="C115" s="23" t="s">
        <v>92</v>
      </c>
      <c r="D115" s="22"/>
      <c r="E115" s="22" t="s">
        <v>807</v>
      </c>
      <c r="F115" s="22"/>
      <c r="G115" s="22" t="s">
        <v>594</v>
      </c>
      <c r="H115" s="23"/>
      <c r="I115" s="23" t="s">
        <v>1186</v>
      </c>
      <c r="J115" s="22"/>
      <c r="K115" s="37" t="s">
        <v>355</v>
      </c>
      <c r="L115" s="37"/>
      <c r="M115" s="37" t="s">
        <v>1254</v>
      </c>
      <c r="N115" s="22"/>
      <c r="O115" s="37" t="s">
        <v>962</v>
      </c>
      <c r="P115" s="22" t="s">
        <v>410</v>
      </c>
      <c r="Q115" s="22" t="s">
        <v>410</v>
      </c>
      <c r="R115" s="22" t="s">
        <v>410</v>
      </c>
      <c r="S115" s="22"/>
      <c r="T115" s="37" t="s">
        <v>459</v>
      </c>
      <c r="U115" s="22"/>
      <c r="V115" s="37" t="s">
        <v>493</v>
      </c>
      <c r="W115" s="22"/>
      <c r="X115" s="39" t="s">
        <v>749</v>
      </c>
      <c r="Y115" s="22"/>
      <c r="Z115" s="22" t="s">
        <v>541</v>
      </c>
      <c r="AA115" s="22"/>
      <c r="AB115" s="22" t="s">
        <v>693</v>
      </c>
      <c r="AC115" s="22"/>
      <c r="AD115" s="22"/>
    </row>
    <row r="116" spans="1:30">
      <c r="A116" s="30" t="s">
        <v>192</v>
      </c>
      <c r="B116" s="30" t="s">
        <v>128</v>
      </c>
      <c r="C116" s="23" t="s">
        <v>93</v>
      </c>
      <c r="D116" s="22"/>
      <c r="E116" s="22" t="s">
        <v>808</v>
      </c>
      <c r="F116" s="22"/>
      <c r="G116" s="22" t="s">
        <v>595</v>
      </c>
      <c r="H116" s="23"/>
      <c r="I116" s="23" t="s">
        <v>1187</v>
      </c>
      <c r="J116" s="22"/>
      <c r="K116" s="37" t="s">
        <v>356</v>
      </c>
      <c r="L116" s="37"/>
      <c r="M116" s="37" t="s">
        <v>1255</v>
      </c>
      <c r="N116" s="22"/>
      <c r="O116" s="37" t="s">
        <v>963</v>
      </c>
      <c r="P116" s="22" t="s">
        <v>411</v>
      </c>
      <c r="Q116" s="22" t="s">
        <v>411</v>
      </c>
      <c r="R116" s="22" t="s">
        <v>411</v>
      </c>
      <c r="S116" s="22"/>
      <c r="T116" s="37" t="s">
        <v>460</v>
      </c>
      <c r="U116" s="22"/>
      <c r="V116" s="37" t="s">
        <v>494</v>
      </c>
      <c r="W116" s="22"/>
      <c r="X116" s="39" t="s">
        <v>750</v>
      </c>
      <c r="Y116" s="22"/>
      <c r="Z116" s="22" t="s">
        <v>542</v>
      </c>
      <c r="AA116" s="22"/>
      <c r="AB116" s="22" t="s">
        <v>694</v>
      </c>
      <c r="AC116" s="22"/>
      <c r="AD116" s="22"/>
    </row>
    <row r="117" spans="1:30">
      <c r="A117" s="30" t="s">
        <v>192</v>
      </c>
      <c r="B117" s="30" t="s">
        <v>133</v>
      </c>
      <c r="C117" s="23" t="s">
        <v>94</v>
      </c>
      <c r="D117" s="22"/>
      <c r="E117" s="22" t="s">
        <v>809</v>
      </c>
      <c r="F117" s="22"/>
      <c r="G117" s="22" t="s">
        <v>596</v>
      </c>
      <c r="H117" s="23"/>
      <c r="I117" s="23" t="s">
        <v>1188</v>
      </c>
      <c r="J117" s="22"/>
      <c r="K117" s="37" t="s">
        <v>357</v>
      </c>
      <c r="L117" s="37"/>
      <c r="M117" s="37" t="s">
        <v>1256</v>
      </c>
      <c r="N117" s="22"/>
      <c r="O117" s="37" t="s">
        <v>964</v>
      </c>
      <c r="P117" s="22" t="s">
        <v>412</v>
      </c>
      <c r="Q117" s="22" t="s">
        <v>412</v>
      </c>
      <c r="R117" s="22" t="s">
        <v>412</v>
      </c>
      <c r="S117" s="22"/>
      <c r="T117" s="37" t="s">
        <v>461</v>
      </c>
      <c r="U117" s="22"/>
      <c r="V117" s="37" t="s">
        <v>495</v>
      </c>
      <c r="W117" s="22"/>
      <c r="X117" s="39" t="s">
        <v>751</v>
      </c>
      <c r="Y117" s="22"/>
      <c r="Z117" s="22" t="s">
        <v>543</v>
      </c>
      <c r="AA117" s="22"/>
      <c r="AB117" s="22" t="s">
        <v>695</v>
      </c>
      <c r="AC117" s="22"/>
      <c r="AD117" s="22"/>
    </row>
    <row r="118" spans="1:30">
      <c r="A118" s="30" t="s">
        <v>192</v>
      </c>
      <c r="B118" s="30" t="s">
        <v>138</v>
      </c>
      <c r="C118" s="23" t="s">
        <v>95</v>
      </c>
      <c r="D118" s="22"/>
      <c r="E118" s="22" t="s">
        <v>810</v>
      </c>
      <c r="F118" s="22"/>
      <c r="G118" s="22" t="s">
        <v>597</v>
      </c>
      <c r="H118" s="23"/>
      <c r="I118" s="23" t="s">
        <v>1189</v>
      </c>
      <c r="J118" s="22"/>
      <c r="K118" s="37" t="s">
        <v>358</v>
      </c>
      <c r="L118" s="37"/>
      <c r="M118" s="37" t="s">
        <v>1257</v>
      </c>
      <c r="N118" s="22"/>
      <c r="O118" s="37" t="s">
        <v>965</v>
      </c>
      <c r="P118" s="22" t="s">
        <v>413</v>
      </c>
      <c r="Q118" s="22" t="s">
        <v>413</v>
      </c>
      <c r="R118" s="22" t="s">
        <v>413</v>
      </c>
      <c r="S118" s="22"/>
      <c r="T118" s="37" t="s">
        <v>462</v>
      </c>
      <c r="U118" s="22"/>
      <c r="V118" s="37" t="s">
        <v>496</v>
      </c>
      <c r="W118" s="22"/>
      <c r="X118" s="39" t="s">
        <v>752</v>
      </c>
      <c r="Y118" s="22"/>
      <c r="Z118" s="22" t="s">
        <v>544</v>
      </c>
      <c r="AA118" s="22"/>
      <c r="AB118" s="22" t="s">
        <v>696</v>
      </c>
      <c r="AC118" s="22"/>
      <c r="AD118" s="22"/>
    </row>
    <row r="119" spans="1:30">
      <c r="A119" s="30" t="s">
        <v>192</v>
      </c>
      <c r="B119" s="30" t="s">
        <v>79</v>
      </c>
      <c r="C119" s="23" t="s">
        <v>1404</v>
      </c>
      <c r="D119" s="22"/>
      <c r="E119" s="22" t="s">
        <v>811</v>
      </c>
      <c r="F119" s="22"/>
      <c r="G119" s="22" t="s">
        <v>598</v>
      </c>
      <c r="H119" s="23"/>
      <c r="I119" s="23" t="s">
        <v>1190</v>
      </c>
      <c r="J119" s="22"/>
      <c r="K119" s="37" t="s">
        <v>359</v>
      </c>
      <c r="L119" s="37"/>
      <c r="M119" s="37" t="s">
        <v>1258</v>
      </c>
      <c r="N119" s="22"/>
      <c r="O119" s="37" t="s">
        <v>966</v>
      </c>
      <c r="P119" s="22" t="s">
        <v>414</v>
      </c>
      <c r="Q119" s="22" t="s">
        <v>414</v>
      </c>
      <c r="R119" s="22" t="s">
        <v>414</v>
      </c>
      <c r="S119" s="22"/>
      <c r="T119" s="37" t="s">
        <v>463</v>
      </c>
      <c r="U119" s="22"/>
      <c r="V119" s="37" t="s">
        <v>463</v>
      </c>
      <c r="W119" s="22"/>
      <c r="X119" s="39" t="s">
        <v>753</v>
      </c>
      <c r="Y119" s="22"/>
      <c r="Z119" s="22" t="s">
        <v>545</v>
      </c>
      <c r="AA119" s="22"/>
      <c r="AB119" s="22" t="s">
        <v>697</v>
      </c>
      <c r="AC119" s="22"/>
      <c r="AD119" s="22"/>
    </row>
    <row r="120" spans="1:30">
      <c r="A120" s="30" t="s">
        <v>192</v>
      </c>
      <c r="B120" s="30" t="s">
        <v>81</v>
      </c>
      <c r="C120" s="23" t="s">
        <v>1402</v>
      </c>
      <c r="D120" s="22"/>
      <c r="E120" s="22" t="s">
        <v>812</v>
      </c>
      <c r="F120" s="25"/>
      <c r="G120" s="25" t="s">
        <v>599</v>
      </c>
      <c r="H120" s="23"/>
      <c r="I120" s="23" t="s">
        <v>1191</v>
      </c>
      <c r="J120" s="22"/>
      <c r="K120" s="37" t="s">
        <v>360</v>
      </c>
      <c r="L120" s="37"/>
      <c r="M120" s="37" t="s">
        <v>1259</v>
      </c>
      <c r="N120" s="22"/>
      <c r="O120" s="37" t="s">
        <v>967</v>
      </c>
      <c r="P120" s="22" t="s">
        <v>854</v>
      </c>
      <c r="Q120" s="22" t="s">
        <v>854</v>
      </c>
      <c r="R120" s="22" t="s">
        <v>415</v>
      </c>
      <c r="S120" s="22"/>
      <c r="T120" s="37" t="s">
        <v>464</v>
      </c>
      <c r="U120" s="22"/>
      <c r="V120" s="37" t="s">
        <v>497</v>
      </c>
      <c r="W120" s="25"/>
      <c r="X120" s="39" t="s">
        <v>754</v>
      </c>
      <c r="Y120" s="22"/>
      <c r="Z120" s="22" t="s">
        <v>546</v>
      </c>
      <c r="AA120" s="22"/>
      <c r="AB120" s="22" t="s">
        <v>698</v>
      </c>
      <c r="AC120" s="22"/>
      <c r="AD120" s="22"/>
    </row>
    <row r="121" spans="1:30">
      <c r="A121" s="30" t="s">
        <v>192</v>
      </c>
      <c r="B121" s="30" t="s">
        <v>82</v>
      </c>
      <c r="C121" s="23" t="s">
        <v>1403</v>
      </c>
      <c r="D121" s="22"/>
      <c r="E121" s="22" t="s">
        <v>813</v>
      </c>
      <c r="F121" s="22"/>
      <c r="G121" s="22" t="s">
        <v>600</v>
      </c>
      <c r="H121" s="23"/>
      <c r="I121" s="23" t="s">
        <v>1192</v>
      </c>
      <c r="J121" s="22"/>
      <c r="K121" s="37" t="s">
        <v>361</v>
      </c>
      <c r="L121" s="37"/>
      <c r="M121" s="37" t="s">
        <v>1260</v>
      </c>
      <c r="N121" s="22"/>
      <c r="O121" s="37" t="s">
        <v>968</v>
      </c>
      <c r="P121" s="22" t="s">
        <v>855</v>
      </c>
      <c r="Q121" s="22" t="s">
        <v>855</v>
      </c>
      <c r="R121" s="22" t="s">
        <v>416</v>
      </c>
      <c r="S121" s="22"/>
      <c r="T121" s="37" t="s">
        <v>465</v>
      </c>
      <c r="U121" s="22"/>
      <c r="V121" s="37" t="s">
        <v>498</v>
      </c>
      <c r="W121" s="22"/>
      <c r="X121" s="39" t="s">
        <v>755</v>
      </c>
      <c r="Y121" s="22"/>
      <c r="Z121" s="22" t="s">
        <v>547</v>
      </c>
      <c r="AA121" s="22"/>
      <c r="AB121" s="22" t="s">
        <v>699</v>
      </c>
      <c r="AC121" s="22"/>
      <c r="AD121" s="22"/>
    </row>
    <row r="122" spans="1:30" ht="270.75">
      <c r="A122" s="30" t="s">
        <v>192</v>
      </c>
      <c r="B122" s="30" t="s">
        <v>163</v>
      </c>
      <c r="C122" s="24" t="s">
        <v>302</v>
      </c>
      <c r="D122" s="22"/>
      <c r="E122" s="22" t="s">
        <v>814</v>
      </c>
      <c r="F122" s="22"/>
      <c r="G122" s="22" t="s">
        <v>601</v>
      </c>
      <c r="H122" s="24"/>
      <c r="I122" s="24" t="s">
        <v>1193</v>
      </c>
      <c r="J122" s="25"/>
      <c r="K122" s="37" t="s">
        <v>362</v>
      </c>
      <c r="L122" s="37"/>
      <c r="M122" s="37" t="s">
        <v>1261</v>
      </c>
      <c r="N122" s="25"/>
      <c r="O122" s="37" t="s">
        <v>969</v>
      </c>
      <c r="P122" s="22" t="s">
        <v>856</v>
      </c>
      <c r="Q122" s="25" t="s">
        <v>856</v>
      </c>
      <c r="R122" s="22" t="s">
        <v>417</v>
      </c>
      <c r="S122" s="22"/>
      <c r="T122" s="37" t="s">
        <v>466</v>
      </c>
      <c r="U122" s="22"/>
      <c r="V122" s="37" t="s">
        <v>499</v>
      </c>
      <c r="W122" s="22"/>
      <c r="X122" s="39" t="s">
        <v>756</v>
      </c>
      <c r="Y122" s="22"/>
      <c r="Z122" s="22" t="s">
        <v>548</v>
      </c>
      <c r="AA122" s="22"/>
      <c r="AB122" s="22" t="s">
        <v>700</v>
      </c>
      <c r="AC122" s="22"/>
      <c r="AD122" s="22"/>
    </row>
    <row r="123" spans="1:30" ht="30">
      <c r="A123" s="30" t="s">
        <v>192</v>
      </c>
      <c r="B123" s="30" t="s">
        <v>143</v>
      </c>
      <c r="C123" s="23" t="s">
        <v>1427</v>
      </c>
      <c r="D123" s="22"/>
      <c r="E123" s="22" t="s">
        <v>815</v>
      </c>
      <c r="F123" s="22"/>
      <c r="G123" s="22" t="s">
        <v>602</v>
      </c>
      <c r="H123" s="23"/>
      <c r="I123" s="23" t="s">
        <v>1194</v>
      </c>
      <c r="J123" s="22"/>
      <c r="K123" s="37" t="s">
        <v>363</v>
      </c>
      <c r="L123" s="37"/>
      <c r="M123" s="37" t="s">
        <v>1262</v>
      </c>
      <c r="N123" s="22"/>
      <c r="O123" s="37" t="s">
        <v>970</v>
      </c>
      <c r="P123" s="22" t="s">
        <v>418</v>
      </c>
      <c r="Q123" s="22" t="s">
        <v>418</v>
      </c>
      <c r="R123" s="22" t="s">
        <v>418</v>
      </c>
      <c r="S123" s="22"/>
      <c r="T123" s="37" t="s">
        <v>467</v>
      </c>
      <c r="U123" s="22"/>
      <c r="V123" s="37" t="s">
        <v>500</v>
      </c>
      <c r="W123" s="22"/>
      <c r="X123" s="39" t="s">
        <v>757</v>
      </c>
      <c r="Y123" s="22"/>
      <c r="Z123" s="22" t="s">
        <v>549</v>
      </c>
      <c r="AA123" s="22"/>
      <c r="AB123" s="22" t="s">
        <v>701</v>
      </c>
      <c r="AC123" s="22"/>
      <c r="AD123" s="22"/>
    </row>
    <row r="124" spans="1:30">
      <c r="A124" s="30" t="s">
        <v>192</v>
      </c>
      <c r="B124" s="30" t="s">
        <v>148</v>
      </c>
      <c r="C124" s="23" t="s">
        <v>234</v>
      </c>
      <c r="D124" s="22"/>
      <c r="E124" s="22" t="s">
        <v>816</v>
      </c>
      <c r="F124" s="22"/>
      <c r="G124" s="22" t="s">
        <v>603</v>
      </c>
      <c r="H124" s="23"/>
      <c r="I124" s="23" t="s">
        <v>1195</v>
      </c>
      <c r="J124" s="22"/>
      <c r="K124" s="37" t="s">
        <v>364</v>
      </c>
      <c r="L124" s="37"/>
      <c r="M124" s="37" t="s">
        <v>1263</v>
      </c>
      <c r="N124" s="22"/>
      <c r="O124" s="37" t="s">
        <v>971</v>
      </c>
      <c r="P124" s="22" t="s">
        <v>419</v>
      </c>
      <c r="Q124" s="22" t="s">
        <v>419</v>
      </c>
      <c r="R124" s="22" t="s">
        <v>419</v>
      </c>
      <c r="S124" s="22"/>
      <c r="T124" s="37" t="s">
        <v>468</v>
      </c>
      <c r="U124" s="22"/>
      <c r="V124" s="37" t="s">
        <v>468</v>
      </c>
      <c r="W124" s="22"/>
      <c r="X124" s="39" t="s">
        <v>758</v>
      </c>
      <c r="Y124" s="22"/>
      <c r="Z124" s="22" t="s">
        <v>550</v>
      </c>
      <c r="AA124" s="22"/>
      <c r="AB124" s="22" t="s">
        <v>702</v>
      </c>
      <c r="AC124" s="22"/>
      <c r="AD124" s="22"/>
    </row>
    <row r="125" spans="1:30" ht="30">
      <c r="A125" s="30" t="s">
        <v>192</v>
      </c>
      <c r="B125" s="30" t="s">
        <v>153</v>
      </c>
      <c r="C125" s="23" t="s">
        <v>164</v>
      </c>
      <c r="D125" s="22"/>
      <c r="E125" s="22" t="s">
        <v>817</v>
      </c>
      <c r="F125" s="25"/>
      <c r="G125" s="25" t="s">
        <v>604</v>
      </c>
      <c r="H125" s="23"/>
      <c r="I125" s="23" t="s">
        <v>1196</v>
      </c>
      <c r="J125" s="22"/>
      <c r="K125" s="37" t="s">
        <v>365</v>
      </c>
      <c r="L125" s="37"/>
      <c r="M125" s="37" t="s">
        <v>1264</v>
      </c>
      <c r="N125" s="22"/>
      <c r="O125" s="37" t="s">
        <v>972</v>
      </c>
      <c r="P125" s="22" t="s">
        <v>420</v>
      </c>
      <c r="Q125" s="22" t="s">
        <v>420</v>
      </c>
      <c r="R125" s="22" t="s">
        <v>420</v>
      </c>
      <c r="S125" s="22"/>
      <c r="T125" s="37" t="s">
        <v>469</v>
      </c>
      <c r="U125" s="22"/>
      <c r="V125" s="37" t="s">
        <v>501</v>
      </c>
      <c r="W125" s="25"/>
      <c r="X125" s="39" t="s">
        <v>759</v>
      </c>
      <c r="Y125" s="22"/>
      <c r="Z125" s="22" t="s">
        <v>551</v>
      </c>
      <c r="AA125" s="22"/>
      <c r="AB125" s="22" t="s">
        <v>703</v>
      </c>
      <c r="AC125" s="22"/>
      <c r="AD125" s="22"/>
    </row>
    <row r="126" spans="1:30" ht="30">
      <c r="A126" s="30" t="s">
        <v>192</v>
      </c>
      <c r="B126" s="30" t="s">
        <v>158</v>
      </c>
      <c r="C126" s="23" t="s">
        <v>165</v>
      </c>
      <c r="D126" s="22"/>
      <c r="E126" s="22" t="s">
        <v>818</v>
      </c>
      <c r="F126" s="22"/>
      <c r="G126" s="22" t="s">
        <v>605</v>
      </c>
      <c r="H126" s="23"/>
      <c r="I126" s="23" t="s">
        <v>1197</v>
      </c>
      <c r="J126" s="22"/>
      <c r="K126" s="37" t="s">
        <v>366</v>
      </c>
      <c r="L126" s="37"/>
      <c r="M126" s="37" t="s">
        <v>1265</v>
      </c>
      <c r="N126" s="22"/>
      <c r="O126" s="37" t="s">
        <v>973</v>
      </c>
      <c r="P126" s="22" t="s">
        <v>421</v>
      </c>
      <c r="Q126" s="22" t="s">
        <v>421</v>
      </c>
      <c r="R126" s="22" t="s">
        <v>421</v>
      </c>
      <c r="S126" s="22"/>
      <c r="T126" s="37" t="s">
        <v>470</v>
      </c>
      <c r="U126" s="22"/>
      <c r="V126" s="37" t="s">
        <v>502</v>
      </c>
      <c r="W126" s="22"/>
      <c r="X126" s="39" t="s">
        <v>760</v>
      </c>
      <c r="Y126" s="22"/>
      <c r="Z126" s="22" t="s">
        <v>552</v>
      </c>
      <c r="AA126" s="22"/>
      <c r="AB126" s="22" t="s">
        <v>704</v>
      </c>
      <c r="AC126" s="22"/>
      <c r="AD126" s="22"/>
    </row>
    <row r="127" spans="1:30" ht="228">
      <c r="A127" s="30" t="s">
        <v>192</v>
      </c>
      <c r="B127" s="30" t="s">
        <v>174</v>
      </c>
      <c r="C127" s="24" t="s">
        <v>304</v>
      </c>
      <c r="D127" s="22"/>
      <c r="E127" s="22" t="s">
        <v>819</v>
      </c>
      <c r="F127" s="22"/>
      <c r="G127" s="22" t="s">
        <v>606</v>
      </c>
      <c r="H127" s="24"/>
      <c r="I127" s="24" t="s">
        <v>1198</v>
      </c>
      <c r="J127" s="25"/>
      <c r="K127" s="37" t="s">
        <v>367</v>
      </c>
      <c r="L127" s="37"/>
      <c r="M127" s="37" t="s">
        <v>1266</v>
      </c>
      <c r="N127" s="25"/>
      <c r="O127" s="37" t="s">
        <v>974</v>
      </c>
      <c r="P127" s="22" t="s">
        <v>857</v>
      </c>
      <c r="Q127" s="25" t="s">
        <v>857</v>
      </c>
      <c r="R127" s="22" t="s">
        <v>422</v>
      </c>
      <c r="S127" s="22"/>
      <c r="T127" s="37" t="s">
        <v>471</v>
      </c>
      <c r="U127" s="22"/>
      <c r="V127" s="37" t="s">
        <v>503</v>
      </c>
      <c r="W127" s="22"/>
      <c r="X127" s="39" t="s">
        <v>761</v>
      </c>
      <c r="Y127" s="22"/>
      <c r="Z127" s="22" t="s">
        <v>553</v>
      </c>
      <c r="AA127" s="22"/>
      <c r="AB127" s="22" t="s">
        <v>705</v>
      </c>
      <c r="AC127" s="22"/>
      <c r="AD127" s="22"/>
    </row>
    <row r="128" spans="1:30" ht="30">
      <c r="A128" s="30" t="s">
        <v>192</v>
      </c>
      <c r="B128" s="30" t="s">
        <v>166</v>
      </c>
      <c r="C128" s="23" t="s">
        <v>171</v>
      </c>
      <c r="D128" s="22"/>
      <c r="E128" s="22" t="s">
        <v>820</v>
      </c>
      <c r="F128" s="22"/>
      <c r="G128" s="22" t="s">
        <v>607</v>
      </c>
      <c r="H128" s="23"/>
      <c r="I128" s="23" t="s">
        <v>1199</v>
      </c>
      <c r="J128" s="22"/>
      <c r="K128" s="37" t="s">
        <v>368</v>
      </c>
      <c r="L128" s="37"/>
      <c r="M128" s="37" t="s">
        <v>1267</v>
      </c>
      <c r="N128" s="22"/>
      <c r="O128" s="37" t="s">
        <v>975</v>
      </c>
      <c r="P128" s="22" t="s">
        <v>858</v>
      </c>
      <c r="Q128" s="22" t="s">
        <v>858</v>
      </c>
      <c r="R128" s="22" t="s">
        <v>423</v>
      </c>
      <c r="S128" s="22"/>
      <c r="T128" s="37" t="s">
        <v>472</v>
      </c>
      <c r="U128" s="22"/>
      <c r="V128" s="37" t="s">
        <v>504</v>
      </c>
      <c r="W128" s="22"/>
      <c r="X128" s="39" t="s">
        <v>762</v>
      </c>
      <c r="Y128" s="22"/>
      <c r="Z128" s="22" t="s">
        <v>554</v>
      </c>
      <c r="AA128" s="22"/>
      <c r="AB128" s="22" t="s">
        <v>706</v>
      </c>
      <c r="AC128" s="22"/>
      <c r="AD128" s="22"/>
    </row>
    <row r="129" spans="1:30" ht="327.75">
      <c r="A129" s="30" t="s">
        <v>192</v>
      </c>
      <c r="B129" s="30" t="s">
        <v>84</v>
      </c>
      <c r="C129" s="23" t="s">
        <v>228</v>
      </c>
      <c r="D129" s="22"/>
      <c r="E129" s="22" t="s">
        <v>821</v>
      </c>
      <c r="F129" s="22"/>
      <c r="G129" s="22" t="s">
        <v>608</v>
      </c>
      <c r="H129" s="23"/>
      <c r="I129" s="23" t="s">
        <v>1200</v>
      </c>
      <c r="J129" s="22"/>
      <c r="K129" s="37" t="s">
        <v>369</v>
      </c>
      <c r="L129" s="37"/>
      <c r="M129" s="37" t="s">
        <v>1268</v>
      </c>
      <c r="N129" s="22"/>
      <c r="O129" s="37" t="s">
        <v>976</v>
      </c>
      <c r="P129" s="22" t="s">
        <v>859</v>
      </c>
      <c r="Q129" s="22" t="s">
        <v>859</v>
      </c>
      <c r="R129" s="22" t="s">
        <v>424</v>
      </c>
      <c r="S129" s="22"/>
      <c r="T129" s="37" t="s">
        <v>473</v>
      </c>
      <c r="U129" s="22"/>
      <c r="V129" s="37" t="s">
        <v>505</v>
      </c>
      <c r="W129" s="22"/>
      <c r="X129" s="39" t="s">
        <v>763</v>
      </c>
      <c r="Y129" s="22"/>
      <c r="Z129" s="22" t="s">
        <v>1034</v>
      </c>
      <c r="AA129" s="22"/>
      <c r="AB129" s="22" t="s">
        <v>707</v>
      </c>
      <c r="AC129" s="22"/>
      <c r="AD129" s="22"/>
    </row>
    <row r="130" spans="1:30" ht="76.5" customHeight="1">
      <c r="A130" s="30" t="s">
        <v>192</v>
      </c>
      <c r="B130" s="30" t="s">
        <v>177</v>
      </c>
      <c r="C130" s="23" t="s">
        <v>1418</v>
      </c>
      <c r="D130" s="22"/>
      <c r="E130" s="22" t="s">
        <v>1085</v>
      </c>
      <c r="F130" s="22"/>
      <c r="G130" s="22" t="s">
        <v>1282</v>
      </c>
      <c r="H130" s="23"/>
      <c r="I130" s="23" t="s">
        <v>1201</v>
      </c>
      <c r="J130" s="22"/>
      <c r="K130" s="37" t="s">
        <v>907</v>
      </c>
      <c r="L130" s="37"/>
      <c r="M130" s="37" t="s">
        <v>1269</v>
      </c>
      <c r="N130" s="22"/>
      <c r="O130" s="37" t="s">
        <v>977</v>
      </c>
      <c r="P130" s="22" t="s">
        <v>860</v>
      </c>
      <c r="Q130" s="22" t="s">
        <v>860</v>
      </c>
      <c r="R130" s="22" t="s">
        <v>989</v>
      </c>
      <c r="S130" s="22"/>
      <c r="T130" s="37" t="s">
        <v>1318</v>
      </c>
      <c r="U130" s="22"/>
      <c r="V130" s="37" t="s">
        <v>1015</v>
      </c>
      <c r="W130" s="22"/>
      <c r="X130" s="39" t="s">
        <v>1323</v>
      </c>
      <c r="Y130" s="22"/>
      <c r="Z130" s="22" t="s">
        <v>1035</v>
      </c>
      <c r="AA130" s="22"/>
      <c r="AB130" s="22" t="s">
        <v>1332</v>
      </c>
      <c r="AC130" s="22"/>
      <c r="AD130" s="22"/>
    </row>
    <row r="131" spans="1:30" ht="238.5" customHeight="1">
      <c r="A131" s="30" t="s">
        <v>192</v>
      </c>
      <c r="B131" s="30" t="s">
        <v>374</v>
      </c>
      <c r="C131" s="23" t="s">
        <v>889</v>
      </c>
      <c r="D131" s="22"/>
      <c r="E131" s="22" t="s">
        <v>1333</v>
      </c>
      <c r="F131" s="22"/>
      <c r="G131" s="22" t="s">
        <v>1334</v>
      </c>
      <c r="H131" s="23"/>
      <c r="I131" s="23" t="s">
        <v>1335</v>
      </c>
      <c r="J131" s="22"/>
      <c r="K131" s="38" t="s">
        <v>612</v>
      </c>
      <c r="L131" s="38"/>
      <c r="M131" s="38" t="s">
        <v>1336</v>
      </c>
      <c r="N131" s="22"/>
      <c r="O131" s="38" t="s">
        <v>1337</v>
      </c>
      <c r="P131" s="22" t="s">
        <v>1338</v>
      </c>
      <c r="Q131" s="22" t="s">
        <v>1338</v>
      </c>
      <c r="R131" s="22" t="s">
        <v>1338</v>
      </c>
      <c r="S131" s="22"/>
      <c r="T131" s="38" t="s">
        <v>1339</v>
      </c>
      <c r="U131" s="22"/>
      <c r="V131" s="38" t="s">
        <v>1339</v>
      </c>
      <c r="W131" s="22"/>
      <c r="X131" s="40" t="s">
        <v>1340</v>
      </c>
      <c r="Y131" s="22"/>
      <c r="Z131" s="22" t="s">
        <v>1341</v>
      </c>
      <c r="AA131" s="22"/>
      <c r="AB131" s="22" t="s">
        <v>1342</v>
      </c>
      <c r="AC131" s="22"/>
      <c r="AD131" s="22"/>
    </row>
    <row r="132" spans="1:30" ht="238.5" customHeight="1">
      <c r="A132" s="30" t="s">
        <v>192</v>
      </c>
      <c r="B132" s="30" t="s">
        <v>309</v>
      </c>
      <c r="C132" s="23" t="s">
        <v>314</v>
      </c>
      <c r="D132" s="22"/>
      <c r="E132" s="22" t="s">
        <v>822</v>
      </c>
      <c r="F132" s="22"/>
      <c r="G132" s="22" t="s">
        <v>625</v>
      </c>
      <c r="H132" s="23"/>
      <c r="I132" s="23" t="s">
        <v>1202</v>
      </c>
      <c r="J132" s="22"/>
      <c r="K132" s="37" t="s">
        <v>620</v>
      </c>
      <c r="L132" s="37"/>
      <c r="M132" s="37" t="s">
        <v>1270</v>
      </c>
      <c r="N132" s="22"/>
      <c r="O132" s="37" t="s">
        <v>978</v>
      </c>
      <c r="P132" s="22" t="s">
        <v>621</v>
      </c>
      <c r="Q132" s="22" t="s">
        <v>621</v>
      </c>
      <c r="R132" s="22" t="s">
        <v>621</v>
      </c>
      <c r="S132" s="22"/>
      <c r="T132" s="37" t="s">
        <v>622</v>
      </c>
      <c r="U132" s="22"/>
      <c r="V132" s="37" t="s">
        <v>623</v>
      </c>
      <c r="W132" s="22"/>
      <c r="X132" s="39" t="s">
        <v>764</v>
      </c>
      <c r="Y132" s="22"/>
      <c r="Z132" s="22" t="s">
        <v>624</v>
      </c>
      <c r="AA132" s="22"/>
      <c r="AB132" s="22" t="s">
        <v>708</v>
      </c>
      <c r="AC132" s="22"/>
      <c r="AD132" s="22"/>
    </row>
    <row r="133" spans="1:30" ht="390.75" customHeight="1">
      <c r="A133" s="30" t="s">
        <v>192</v>
      </c>
      <c r="B133" s="32" t="str">
        <f t="shared" ref="B133:B157" si="0">B6&amp;" - "&amp;"Summary"</f>
        <v>Maiduguri - Summary</v>
      </c>
      <c r="C133" s="23" t="s">
        <v>1438</v>
      </c>
      <c r="D133" s="22"/>
      <c r="E133" s="22"/>
      <c r="F133" s="22"/>
      <c r="G133" s="22"/>
      <c r="H133" s="23"/>
      <c r="I133" s="23"/>
      <c r="J133" s="22"/>
      <c r="K133" s="37"/>
      <c r="L133" s="37"/>
      <c r="M133" s="37"/>
      <c r="N133" s="22"/>
      <c r="O133" s="37"/>
      <c r="P133" s="22"/>
      <c r="Q133" s="22"/>
      <c r="R133" s="22"/>
      <c r="S133" s="22"/>
      <c r="T133" s="37"/>
      <c r="U133" s="22"/>
      <c r="V133" s="37"/>
      <c r="W133" s="22"/>
      <c r="X133" s="39"/>
      <c r="Y133" s="22"/>
      <c r="Z133" s="22"/>
      <c r="AA133" s="22"/>
      <c r="AB133" s="22"/>
      <c r="AC133" s="22"/>
      <c r="AD133" s="22"/>
    </row>
    <row r="134" spans="1:30" ht="409.5">
      <c r="A134" s="30" t="s">
        <v>192</v>
      </c>
      <c r="B134" s="32" t="str">
        <f t="shared" si="0"/>
        <v>Mexico City - Summary</v>
      </c>
      <c r="C134" s="23" t="s">
        <v>1439</v>
      </c>
      <c r="D134" s="22"/>
      <c r="E134" s="22"/>
      <c r="F134" s="22"/>
      <c r="G134" s="22"/>
      <c r="H134" s="23"/>
      <c r="I134" s="23"/>
      <c r="J134" s="22"/>
      <c r="K134" s="37"/>
      <c r="L134" s="37"/>
      <c r="M134" s="37"/>
      <c r="N134" s="22"/>
      <c r="O134" s="37"/>
      <c r="P134" s="22" t="s">
        <v>425</v>
      </c>
      <c r="Q134" s="22"/>
      <c r="R134" s="22" t="s">
        <v>425</v>
      </c>
      <c r="S134" s="22"/>
      <c r="T134" s="37"/>
      <c r="U134" s="22"/>
      <c r="V134" s="37"/>
      <c r="W134" s="22"/>
      <c r="X134" s="39"/>
      <c r="Y134" s="22"/>
      <c r="Z134" s="22"/>
      <c r="AA134" s="22"/>
      <c r="AB134" s="22"/>
      <c r="AC134" s="22"/>
      <c r="AD134" s="22"/>
    </row>
    <row r="135" spans="1:30" ht="409.5" customHeight="1">
      <c r="A135" s="30" t="s">
        <v>192</v>
      </c>
      <c r="B135" s="32" t="str">
        <f t="shared" si="0"/>
        <v>Baltimore - Summary</v>
      </c>
      <c r="C135" s="23" t="s">
        <v>1440</v>
      </c>
      <c r="D135" s="22"/>
      <c r="E135" s="22"/>
      <c r="F135" s="22"/>
      <c r="G135" s="22"/>
      <c r="H135" s="23"/>
      <c r="I135" s="23"/>
      <c r="J135" s="22"/>
      <c r="K135" s="37"/>
      <c r="L135" s="37"/>
      <c r="M135" s="37"/>
      <c r="N135" s="22"/>
      <c r="O135" s="37"/>
      <c r="P135" s="22"/>
      <c r="Q135" s="22"/>
      <c r="R135" s="22"/>
      <c r="S135" s="22"/>
      <c r="T135" s="37"/>
      <c r="U135" s="22"/>
      <c r="V135" s="37"/>
      <c r="W135" s="22"/>
      <c r="X135" s="39"/>
      <c r="Y135" s="22"/>
      <c r="Z135" s="22"/>
      <c r="AA135" s="22"/>
      <c r="AB135" s="22"/>
      <c r="AC135" s="22"/>
      <c r="AD135" s="22"/>
    </row>
    <row r="136" spans="1:30" ht="409.5" customHeight="1">
      <c r="A136" s="30" t="s">
        <v>192</v>
      </c>
      <c r="B136" s="32" t="str">
        <f t="shared" si="0"/>
        <v>Phoenix - Summary</v>
      </c>
      <c r="C136" s="23" t="s">
        <v>1441</v>
      </c>
      <c r="D136" s="22"/>
      <c r="E136" s="22"/>
      <c r="F136" s="22"/>
      <c r="G136" s="22"/>
      <c r="H136" s="23"/>
      <c r="I136" s="23"/>
      <c r="J136" s="22"/>
      <c r="K136" s="37"/>
      <c r="L136" s="37"/>
      <c r="M136" s="37"/>
      <c r="N136" s="22"/>
      <c r="O136" s="37"/>
      <c r="P136" s="22"/>
      <c r="Q136" s="22"/>
      <c r="R136" s="22"/>
      <c r="S136" s="22"/>
      <c r="T136" s="37"/>
      <c r="U136" s="22"/>
      <c r="V136" s="37"/>
      <c r="W136" s="22"/>
      <c r="X136" s="39"/>
      <c r="Y136" s="22"/>
      <c r="Z136" s="22"/>
      <c r="AA136" s="22"/>
      <c r="AB136" s="22"/>
      <c r="AC136" s="22"/>
      <c r="AD136" s="22"/>
    </row>
    <row r="137" spans="1:30" ht="409.5" customHeight="1">
      <c r="A137" s="30" t="s">
        <v>192</v>
      </c>
      <c r="B137" s="32" t="str">
        <f t="shared" si="0"/>
        <v>Seattle - Summary</v>
      </c>
      <c r="C137" s="23" t="s">
        <v>1442</v>
      </c>
      <c r="D137" s="22"/>
      <c r="E137" s="22"/>
      <c r="F137" s="22"/>
      <c r="G137" s="22"/>
      <c r="H137" s="23"/>
      <c r="I137" s="23"/>
      <c r="J137" s="22"/>
      <c r="K137" s="37"/>
      <c r="L137" s="37"/>
      <c r="M137" s="37"/>
      <c r="N137" s="22"/>
      <c r="O137" s="37"/>
      <c r="P137" s="22"/>
      <c r="Q137" s="22"/>
      <c r="R137" s="22"/>
      <c r="S137" s="22"/>
      <c r="T137" s="37"/>
      <c r="U137" s="22"/>
      <c r="V137" s="37"/>
      <c r="W137" s="22"/>
      <c r="X137" s="39"/>
      <c r="Y137" s="22"/>
      <c r="Z137" s="22"/>
      <c r="AA137" s="22"/>
      <c r="AB137" s="22"/>
      <c r="AC137" s="22"/>
      <c r="AD137" s="22"/>
    </row>
    <row r="138" spans="1:30" ht="409.5" customHeight="1">
      <c r="A138" s="30" t="s">
        <v>192</v>
      </c>
      <c r="B138" s="32" t="str">
        <f t="shared" si="0"/>
        <v>Sao Paulo - Summary</v>
      </c>
      <c r="C138" s="23" t="s">
        <v>1443</v>
      </c>
      <c r="D138" s="22"/>
      <c r="E138" s="22"/>
      <c r="F138" s="22"/>
      <c r="G138" s="22"/>
      <c r="H138" s="23"/>
      <c r="I138" s="23"/>
      <c r="J138" s="22"/>
      <c r="K138" s="37"/>
      <c r="L138" s="37"/>
      <c r="M138" s="37"/>
      <c r="N138" s="22"/>
      <c r="O138" s="37"/>
      <c r="P138" s="22"/>
      <c r="Q138" s="22"/>
      <c r="R138" s="22"/>
      <c r="S138" s="22"/>
      <c r="T138" s="37" t="s">
        <v>474</v>
      </c>
      <c r="U138" s="22"/>
      <c r="V138" s="37"/>
      <c r="W138" s="22"/>
      <c r="X138" s="39"/>
      <c r="Y138" s="22"/>
      <c r="Z138" s="22"/>
      <c r="AA138" s="22"/>
      <c r="AB138" s="22"/>
      <c r="AC138" s="22"/>
      <c r="AD138" s="22"/>
    </row>
    <row r="139" spans="1:30" ht="409.5" customHeight="1">
      <c r="A139" s="30" t="s">
        <v>192</v>
      </c>
      <c r="B139" s="32" t="str">
        <f t="shared" si="0"/>
        <v>Hong Kong - Summary</v>
      </c>
      <c r="C139" s="23" t="s">
        <v>1444</v>
      </c>
      <c r="D139" s="22"/>
      <c r="E139" s="22"/>
      <c r="F139" s="22"/>
      <c r="G139" s="22" t="s">
        <v>609</v>
      </c>
      <c r="H139" s="23"/>
      <c r="I139" s="23"/>
      <c r="J139" s="22"/>
      <c r="K139" s="37"/>
      <c r="L139" s="37"/>
      <c r="M139" s="37"/>
      <c r="N139" s="22"/>
      <c r="O139" s="37"/>
      <c r="P139" s="22"/>
      <c r="Q139" s="22"/>
      <c r="R139" s="22"/>
      <c r="S139" s="22"/>
      <c r="T139" s="37"/>
      <c r="U139" s="22"/>
      <c r="V139" s="37"/>
      <c r="W139" s="22"/>
      <c r="X139" s="39"/>
      <c r="Y139" s="22"/>
      <c r="Z139" s="22"/>
      <c r="AA139" s="22"/>
      <c r="AB139" s="22"/>
      <c r="AC139" s="22"/>
      <c r="AD139" s="22"/>
    </row>
    <row r="140" spans="1:30" ht="409.5" customHeight="1">
      <c r="A140" s="30" t="s">
        <v>192</v>
      </c>
      <c r="B140" s="32" t="str">
        <f t="shared" si="0"/>
        <v>Chennai - Summary</v>
      </c>
      <c r="C140" s="23" t="s">
        <v>1445</v>
      </c>
      <c r="D140" s="22"/>
      <c r="E140" s="22"/>
      <c r="F140" s="22"/>
      <c r="G140" s="22"/>
      <c r="H140" s="23"/>
      <c r="I140" s="23"/>
      <c r="J140" s="22"/>
      <c r="K140" s="37"/>
      <c r="L140" s="37"/>
      <c r="M140" s="37"/>
      <c r="N140" s="22"/>
      <c r="O140" s="37"/>
      <c r="P140" s="22"/>
      <c r="Q140" s="22"/>
      <c r="R140" s="22"/>
      <c r="S140" s="22"/>
      <c r="T140" s="37"/>
      <c r="U140" s="22"/>
      <c r="V140" s="37"/>
      <c r="W140" s="22"/>
      <c r="X140" s="39" t="s">
        <v>765</v>
      </c>
      <c r="Y140" s="22"/>
      <c r="Z140" s="22"/>
      <c r="AA140" s="22"/>
      <c r="AB140" s="22"/>
      <c r="AC140" s="22"/>
      <c r="AD140" s="22"/>
    </row>
    <row r="141" spans="1:30" ht="409.5" customHeight="1">
      <c r="A141" s="30" t="s">
        <v>192</v>
      </c>
      <c r="B141" s="32" t="str">
        <f t="shared" si="0"/>
        <v>Bangkok - Summary</v>
      </c>
      <c r="C141" s="23" t="s">
        <v>1446</v>
      </c>
      <c r="D141" s="22"/>
      <c r="E141" s="22"/>
      <c r="F141" s="22"/>
      <c r="G141" s="22"/>
      <c r="H141" s="23"/>
      <c r="I141" s="23"/>
      <c r="J141" s="22"/>
      <c r="K141" s="37"/>
      <c r="L141" s="37"/>
      <c r="M141" s="37"/>
      <c r="N141" s="22"/>
      <c r="O141" s="37"/>
      <c r="P141" s="22"/>
      <c r="Q141" s="22"/>
      <c r="R141" s="22"/>
      <c r="S141" s="22"/>
      <c r="T141" s="37"/>
      <c r="U141" s="22"/>
      <c r="V141" s="37"/>
      <c r="W141" s="22"/>
      <c r="X141" s="39"/>
      <c r="Y141" s="22"/>
      <c r="Z141" s="22" t="s">
        <v>555</v>
      </c>
      <c r="AA141" s="22"/>
      <c r="AB141" s="22"/>
      <c r="AC141" s="22"/>
      <c r="AD141" s="22"/>
    </row>
    <row r="142" spans="1:30" ht="409.5" customHeight="1">
      <c r="A142" s="30" t="s">
        <v>192</v>
      </c>
      <c r="B142" s="32" t="str">
        <f t="shared" si="0"/>
        <v>Hanoi - Summary</v>
      </c>
      <c r="C142" s="23" t="s">
        <v>1447</v>
      </c>
      <c r="D142" s="22"/>
      <c r="E142" s="22"/>
      <c r="F142" s="22"/>
      <c r="G142" s="22"/>
      <c r="H142" s="23"/>
      <c r="I142" s="23"/>
      <c r="J142" s="22"/>
      <c r="K142" s="37"/>
      <c r="L142" s="37"/>
      <c r="M142" s="37"/>
      <c r="N142" s="22"/>
      <c r="O142" s="37"/>
      <c r="P142" s="22"/>
      <c r="Q142" s="22"/>
      <c r="R142" s="22"/>
      <c r="S142" s="22"/>
      <c r="T142" s="37"/>
      <c r="U142" s="22"/>
      <c r="V142" s="37"/>
      <c r="W142" s="22"/>
      <c r="X142" s="39"/>
      <c r="Y142" s="22"/>
      <c r="Z142" s="22"/>
      <c r="AA142" s="22"/>
      <c r="AB142" s="22" t="s">
        <v>709</v>
      </c>
      <c r="AC142" s="22"/>
      <c r="AD142" s="22"/>
    </row>
    <row r="143" spans="1:30" ht="409.5" customHeight="1">
      <c r="A143" s="30" t="s">
        <v>192</v>
      </c>
      <c r="B143" s="32" t="str">
        <f t="shared" si="0"/>
        <v>Graz - Summary</v>
      </c>
      <c r="C143" s="23" t="s">
        <v>1448</v>
      </c>
      <c r="D143" s="22"/>
      <c r="E143" s="22"/>
      <c r="F143" s="22"/>
      <c r="G143" s="22"/>
      <c r="H143" s="23"/>
      <c r="I143" s="23"/>
      <c r="J143" s="22"/>
      <c r="K143" s="37"/>
      <c r="L143" s="37"/>
      <c r="M143" s="37"/>
      <c r="N143" s="22"/>
      <c r="O143" s="37" t="s">
        <v>979</v>
      </c>
      <c r="P143" s="22"/>
      <c r="Q143" s="22"/>
      <c r="R143" s="22"/>
      <c r="S143" s="22"/>
      <c r="T143" s="37"/>
      <c r="U143" s="22"/>
      <c r="V143" s="37"/>
      <c r="W143" s="22"/>
      <c r="X143" s="39"/>
      <c r="Y143" s="22"/>
      <c r="Z143" s="22"/>
      <c r="AA143" s="22"/>
      <c r="AB143" s="22"/>
      <c r="AC143" s="22"/>
      <c r="AD143" s="22"/>
    </row>
    <row r="144" spans="1:30" ht="409.5" customHeight="1">
      <c r="A144" s="30" t="s">
        <v>192</v>
      </c>
      <c r="B144" s="32" t="str">
        <f t="shared" si="0"/>
        <v>Ghent - Summary</v>
      </c>
      <c r="C144" s="23" t="s">
        <v>1449</v>
      </c>
      <c r="D144" s="22"/>
      <c r="E144" s="22"/>
      <c r="F144" s="22"/>
      <c r="G144" s="22"/>
      <c r="H144" s="23"/>
      <c r="I144" s="23"/>
      <c r="J144" s="22"/>
      <c r="K144" s="37"/>
      <c r="L144" s="37"/>
      <c r="M144" s="37" t="s">
        <v>1271</v>
      </c>
      <c r="N144" s="22"/>
      <c r="O144" s="37"/>
      <c r="P144" s="22"/>
      <c r="Q144" s="22"/>
      <c r="R144" s="22"/>
      <c r="S144" s="22"/>
      <c r="T144" s="37"/>
      <c r="U144" s="22"/>
      <c r="V144" s="37"/>
      <c r="W144" s="22"/>
      <c r="X144" s="39"/>
      <c r="Y144" s="22"/>
      <c r="Z144" s="22"/>
      <c r="AA144" s="22"/>
      <c r="AB144" s="22"/>
      <c r="AC144" s="22"/>
      <c r="AD144" s="22"/>
    </row>
    <row r="145" spans="1:30" ht="409.5" customHeight="1">
      <c r="A145" s="30" t="s">
        <v>192</v>
      </c>
      <c r="B145" s="32" t="str">
        <f t="shared" si="0"/>
        <v>Bern - Summary</v>
      </c>
      <c r="C145" s="23" t="s">
        <v>1450</v>
      </c>
      <c r="D145" s="22"/>
      <c r="E145" s="22"/>
      <c r="F145" s="22"/>
      <c r="G145" s="22"/>
      <c r="H145" s="23"/>
      <c r="I145" s="23"/>
      <c r="J145" s="22"/>
      <c r="K145" s="37"/>
      <c r="L145" s="37"/>
      <c r="M145" s="37"/>
      <c r="N145" s="22"/>
      <c r="O145" s="37" t="s">
        <v>979</v>
      </c>
      <c r="P145" s="22"/>
      <c r="Q145" s="22"/>
      <c r="R145" s="22"/>
      <c r="S145" s="22"/>
      <c r="T145" s="37"/>
      <c r="U145" s="22"/>
      <c r="V145" s="37"/>
      <c r="W145" s="22"/>
      <c r="X145" s="39"/>
      <c r="Y145" s="22"/>
      <c r="Z145" s="22"/>
      <c r="AA145" s="22"/>
      <c r="AB145" s="22"/>
      <c r="AC145" s="22"/>
      <c r="AD145" s="22"/>
    </row>
    <row r="146" spans="1:30" ht="409.5" customHeight="1">
      <c r="A146" s="30" t="s">
        <v>192</v>
      </c>
      <c r="B146" s="32" t="str">
        <f t="shared" si="0"/>
        <v>Olomouc - Summary</v>
      </c>
      <c r="C146" s="23" t="s">
        <v>1451</v>
      </c>
      <c r="D146" s="22"/>
      <c r="E146" s="22"/>
      <c r="F146" s="22"/>
      <c r="G146" s="22"/>
      <c r="H146" s="23"/>
      <c r="I146" s="23" t="s">
        <v>1203</v>
      </c>
      <c r="J146" s="22"/>
      <c r="K146" s="37"/>
      <c r="L146" s="37"/>
      <c r="M146" s="37"/>
      <c r="N146" s="22"/>
      <c r="O146" s="37"/>
      <c r="P146" s="22"/>
      <c r="Q146" s="22"/>
      <c r="R146" s="22"/>
      <c r="S146" s="22"/>
      <c r="T146" s="37"/>
      <c r="U146" s="22"/>
      <c r="V146" s="37"/>
      <c r="W146" s="22"/>
      <c r="X146" s="39"/>
      <c r="Y146" s="22"/>
      <c r="Z146" s="22"/>
      <c r="AA146" s="22"/>
      <c r="AB146" s="22"/>
      <c r="AC146" s="22"/>
      <c r="AD146" s="22"/>
    </row>
    <row r="147" spans="1:30" ht="409.5" customHeight="1">
      <c r="A147" s="30" t="s">
        <v>192</v>
      </c>
      <c r="B147" s="32" t="str">
        <f t="shared" si="0"/>
        <v>Cologne - Summary</v>
      </c>
      <c r="C147" s="23" t="s">
        <v>1452</v>
      </c>
      <c r="D147" s="22"/>
      <c r="E147" s="22"/>
      <c r="F147" s="22"/>
      <c r="G147" s="22"/>
      <c r="H147" s="23"/>
      <c r="I147" s="23"/>
      <c r="J147" s="22"/>
      <c r="K147" s="37"/>
      <c r="L147" s="37"/>
      <c r="M147" s="37"/>
      <c r="N147" s="22"/>
      <c r="O147" s="37" t="s">
        <v>979</v>
      </c>
      <c r="P147" s="22"/>
      <c r="Q147" s="22"/>
      <c r="R147" s="22"/>
      <c r="S147" s="22"/>
      <c r="T147" s="37"/>
      <c r="U147" s="22"/>
      <c r="V147" s="37"/>
      <c r="W147" s="22"/>
      <c r="X147" s="39"/>
      <c r="Y147" s="22"/>
      <c r="Z147" s="22"/>
      <c r="AA147" s="22"/>
      <c r="AB147" s="22"/>
      <c r="AC147" s="22"/>
      <c r="AD147" s="22"/>
    </row>
    <row r="148" spans="1:30" ht="409.5" customHeight="1">
      <c r="A148" s="30" t="s">
        <v>192</v>
      </c>
      <c r="B148" s="32" t="str">
        <f t="shared" si="0"/>
        <v>Odense - Summary</v>
      </c>
      <c r="C148" s="23" t="s">
        <v>1453</v>
      </c>
      <c r="D148" s="22"/>
      <c r="E148" s="22"/>
      <c r="F148" s="22"/>
      <c r="G148" s="22"/>
      <c r="H148" s="23"/>
      <c r="I148" s="23"/>
      <c r="J148" s="22"/>
      <c r="K148" s="37" t="s">
        <v>370</v>
      </c>
      <c r="L148" s="37"/>
      <c r="M148" s="37"/>
      <c r="N148" s="22"/>
      <c r="O148" s="37"/>
      <c r="P148" s="22"/>
      <c r="Q148" s="22"/>
      <c r="R148" s="22"/>
      <c r="S148" s="22"/>
      <c r="T148" s="37"/>
      <c r="U148" s="22"/>
      <c r="V148" s="37"/>
      <c r="W148" s="22"/>
      <c r="X148" s="39"/>
      <c r="Y148" s="22"/>
      <c r="Z148" s="22"/>
      <c r="AA148" s="22"/>
      <c r="AB148" s="22"/>
      <c r="AC148" s="22"/>
      <c r="AD148" s="22"/>
    </row>
    <row r="149" spans="1:30" ht="409.5" customHeight="1">
      <c r="A149" s="30" t="s">
        <v>192</v>
      </c>
      <c r="B149" s="32" t="str">
        <f t="shared" si="0"/>
        <v>Barcelona - Summary</v>
      </c>
      <c r="C149" s="23" t="s">
        <v>1454</v>
      </c>
      <c r="D149" s="22"/>
      <c r="E149" s="22" t="s">
        <v>823</v>
      </c>
      <c r="F149" s="22"/>
      <c r="G149" s="22"/>
      <c r="H149" s="23"/>
      <c r="I149" s="23"/>
      <c r="J149" s="22"/>
      <c r="K149" s="37"/>
      <c r="L149" s="37"/>
      <c r="M149" s="37"/>
      <c r="N149" s="22"/>
      <c r="O149" s="37"/>
      <c r="P149" s="22"/>
      <c r="Q149" s="22" t="s">
        <v>425</v>
      </c>
      <c r="R149" s="22" t="s">
        <v>425</v>
      </c>
      <c r="S149" s="22"/>
      <c r="T149" s="37"/>
      <c r="U149" s="22"/>
      <c r="V149" s="37"/>
      <c r="W149" s="22"/>
      <c r="X149" s="39"/>
      <c r="Y149" s="22"/>
      <c r="Z149" s="22"/>
      <c r="AA149" s="22"/>
      <c r="AB149" s="22"/>
      <c r="AC149" s="22"/>
      <c r="AD149" s="22"/>
    </row>
    <row r="150" spans="1:30" ht="409.5" customHeight="1">
      <c r="A150" s="30" t="s">
        <v>192</v>
      </c>
      <c r="B150" s="32" t="str">
        <f t="shared" si="0"/>
        <v>Valencia - Summary</v>
      </c>
      <c r="C150" s="23" t="s">
        <v>1455</v>
      </c>
      <c r="D150" s="22"/>
      <c r="E150" s="22" t="s">
        <v>823</v>
      </c>
      <c r="F150" s="22"/>
      <c r="G150" s="22"/>
      <c r="H150" s="23"/>
      <c r="I150" s="23"/>
      <c r="J150" s="22"/>
      <c r="K150" s="37"/>
      <c r="L150" s="37"/>
      <c r="M150" s="37"/>
      <c r="N150" s="22"/>
      <c r="O150" s="37"/>
      <c r="P150" s="22"/>
      <c r="Q150" s="22" t="s">
        <v>425</v>
      </c>
      <c r="R150" s="22" t="s">
        <v>425</v>
      </c>
      <c r="S150" s="22"/>
      <c r="T150" s="37"/>
      <c r="U150" s="22"/>
      <c r="V150" s="37"/>
      <c r="W150" s="22"/>
      <c r="X150" s="39"/>
      <c r="Y150" s="22"/>
      <c r="Z150" s="22"/>
      <c r="AA150" s="22"/>
      <c r="AB150" s="22"/>
      <c r="AC150" s="22"/>
      <c r="AD150" s="22"/>
    </row>
    <row r="151" spans="1:30" ht="409.5" customHeight="1">
      <c r="A151" s="30" t="s">
        <v>192</v>
      </c>
      <c r="B151" s="32" t="str">
        <f t="shared" si="0"/>
        <v>Vic - Summary</v>
      </c>
      <c r="C151" s="23" t="s">
        <v>1456</v>
      </c>
      <c r="D151" s="22"/>
      <c r="E151" s="22" t="s">
        <v>823</v>
      </c>
      <c r="F151" s="22"/>
      <c r="G151" s="22"/>
      <c r="H151" s="23"/>
      <c r="I151" s="23"/>
      <c r="J151" s="22"/>
      <c r="K151" s="37"/>
      <c r="L151" s="37"/>
      <c r="M151" s="37"/>
      <c r="N151" s="22"/>
      <c r="O151" s="37"/>
      <c r="P151" s="22"/>
      <c r="Q151" s="22" t="s">
        <v>425</v>
      </c>
      <c r="R151" s="22" t="s">
        <v>425</v>
      </c>
      <c r="S151" s="22"/>
      <c r="T151" s="37"/>
      <c r="U151" s="22"/>
      <c r="V151" s="37"/>
      <c r="W151" s="22"/>
      <c r="X151" s="39"/>
      <c r="Y151" s="22"/>
      <c r="Z151" s="22"/>
      <c r="AA151" s="22"/>
      <c r="AB151" s="22"/>
      <c r="AC151" s="22"/>
      <c r="AD151" s="22"/>
    </row>
    <row r="152" spans="1:30" ht="409.5" customHeight="1">
      <c r="A152" s="30" t="s">
        <v>192</v>
      </c>
      <c r="B152" s="32" t="str">
        <f t="shared" si="0"/>
        <v>Belfast - Summary</v>
      </c>
      <c r="C152" s="23" t="s">
        <v>1457</v>
      </c>
      <c r="D152" s="22"/>
      <c r="E152" s="22"/>
      <c r="F152" s="22"/>
      <c r="G152" s="22"/>
      <c r="H152" s="23"/>
      <c r="I152" s="23"/>
      <c r="J152" s="22"/>
      <c r="K152" s="37"/>
      <c r="L152" s="37"/>
      <c r="M152" s="37"/>
      <c r="N152" s="22"/>
      <c r="O152" s="37"/>
      <c r="P152" s="22"/>
      <c r="Q152" s="22"/>
      <c r="R152" s="22"/>
      <c r="S152" s="22"/>
      <c r="T152" s="37"/>
      <c r="U152" s="22"/>
      <c r="V152" s="37"/>
      <c r="W152" s="22"/>
      <c r="X152" s="39"/>
      <c r="Y152" s="22"/>
      <c r="Z152" s="22"/>
      <c r="AA152" s="22"/>
      <c r="AB152" s="22"/>
      <c r="AC152" s="22"/>
      <c r="AD152" s="22"/>
    </row>
    <row r="153" spans="1:30" ht="409.5" customHeight="1">
      <c r="A153" s="30" t="s">
        <v>192</v>
      </c>
      <c r="B153" s="32" t="str">
        <f t="shared" si="0"/>
        <v>Lisbon - Summary</v>
      </c>
      <c r="C153" s="23" t="s">
        <v>1458</v>
      </c>
      <c r="D153" s="22"/>
      <c r="E153" s="22"/>
      <c r="F153" s="22"/>
      <c r="G153" s="22"/>
      <c r="H153" s="23"/>
      <c r="I153" s="23"/>
      <c r="J153" s="22"/>
      <c r="K153" s="37"/>
      <c r="L153" s="37"/>
      <c r="M153" s="37"/>
      <c r="N153" s="22"/>
      <c r="O153" s="37"/>
      <c r="P153" s="22"/>
      <c r="Q153" s="22"/>
      <c r="R153" s="22"/>
      <c r="S153" s="22"/>
      <c r="T153" s="37"/>
      <c r="U153" s="22"/>
      <c r="V153" s="37" t="s">
        <v>506</v>
      </c>
      <c r="W153" s="22"/>
      <c r="X153" s="39"/>
      <c r="Y153" s="22"/>
      <c r="Z153" s="22"/>
      <c r="AA153" s="22"/>
      <c r="AB153" s="22"/>
      <c r="AC153" s="22"/>
      <c r="AD153" s="22"/>
    </row>
    <row r="154" spans="1:30" ht="409.5" customHeight="1">
      <c r="A154" s="30" t="s">
        <v>192</v>
      </c>
      <c r="B154" s="32" t="str">
        <f t="shared" si="0"/>
        <v>Adelaide - Summary</v>
      </c>
      <c r="C154" s="23" t="s">
        <v>1459</v>
      </c>
      <c r="D154" s="22"/>
      <c r="E154" s="22"/>
      <c r="F154" s="22"/>
      <c r="G154" s="22"/>
      <c r="H154" s="23"/>
      <c r="I154" s="23"/>
      <c r="J154" s="22"/>
      <c r="K154" s="37"/>
      <c r="L154" s="37"/>
      <c r="M154" s="37"/>
      <c r="N154" s="22"/>
      <c r="O154" s="37"/>
      <c r="P154" s="22"/>
      <c r="Q154" s="22"/>
      <c r="R154" s="22"/>
      <c r="S154" s="22"/>
      <c r="T154" s="37"/>
      <c r="U154" s="22"/>
      <c r="V154" s="37"/>
      <c r="W154" s="22"/>
      <c r="X154" s="39"/>
      <c r="Y154" s="22"/>
      <c r="Z154" s="22"/>
      <c r="AA154" s="22"/>
      <c r="AB154" s="22"/>
      <c r="AC154" s="22"/>
      <c r="AD154" s="22"/>
    </row>
    <row r="155" spans="1:30" ht="409.5" customHeight="1">
      <c r="A155" s="30" t="s">
        <v>192</v>
      </c>
      <c r="B155" s="32" t="str">
        <f t="shared" si="0"/>
        <v>Melbourne - Summary</v>
      </c>
      <c r="C155" s="23" t="s">
        <v>1460</v>
      </c>
      <c r="D155" s="22"/>
      <c r="E155" s="22"/>
      <c r="F155" s="22"/>
      <c r="G155" s="22"/>
      <c r="H155" s="23"/>
      <c r="I155" s="23"/>
      <c r="J155" s="22"/>
      <c r="K155" s="37"/>
      <c r="L155" s="37"/>
      <c r="M155" s="37"/>
      <c r="N155" s="22"/>
      <c r="O155" s="37"/>
      <c r="P155" s="22"/>
      <c r="Q155" s="22"/>
      <c r="R155" s="22"/>
      <c r="S155" s="22"/>
      <c r="T155" s="37"/>
      <c r="U155" s="22"/>
      <c r="V155" s="37"/>
      <c r="W155" s="22"/>
      <c r="X155" s="39"/>
      <c r="Y155" s="22"/>
      <c r="Z155" s="22"/>
      <c r="AA155" s="22"/>
      <c r="AB155" s="22"/>
      <c r="AC155" s="22"/>
      <c r="AD155" s="22"/>
    </row>
    <row r="156" spans="1:30" ht="409.5" customHeight="1">
      <c r="A156" s="30" t="s">
        <v>192</v>
      </c>
      <c r="B156" s="32" t="str">
        <f t="shared" si="0"/>
        <v>Sydney - Summary</v>
      </c>
      <c r="C156" s="23" t="s">
        <v>1461</v>
      </c>
      <c r="D156" s="22"/>
      <c r="E156" s="22"/>
      <c r="F156" s="22"/>
      <c r="G156" s="22"/>
      <c r="H156" s="23"/>
      <c r="I156" s="23"/>
      <c r="J156" s="22"/>
      <c r="K156" s="37"/>
      <c r="L156" s="37"/>
      <c r="M156" s="37"/>
      <c r="N156" s="22"/>
      <c r="O156" s="37"/>
      <c r="P156" s="22"/>
      <c r="Q156" s="22"/>
      <c r="R156" s="22"/>
      <c r="S156" s="22"/>
      <c r="T156" s="37"/>
      <c r="U156" s="22"/>
      <c r="V156" s="37"/>
      <c r="W156" s="22"/>
      <c r="X156" s="39"/>
      <c r="Y156" s="22"/>
      <c r="Z156" s="22"/>
      <c r="AA156" s="22"/>
      <c r="AB156" s="22"/>
      <c r="AC156" s="22"/>
      <c r="AD156" s="22"/>
    </row>
    <row r="157" spans="1:30" ht="409.5" customHeight="1">
      <c r="A157" s="30" t="s">
        <v>192</v>
      </c>
      <c r="B157" s="32" t="str">
        <f t="shared" si="0"/>
        <v>Auckland - Summary</v>
      </c>
      <c r="C157" s="26" t="s">
        <v>1462</v>
      </c>
      <c r="D157" s="22"/>
      <c r="E157" s="22"/>
      <c r="F157" s="22"/>
      <c r="G157" s="22"/>
      <c r="H157" s="26"/>
      <c r="I157" s="26"/>
      <c r="J157" s="22"/>
      <c r="K157" s="37"/>
      <c r="L157" s="37"/>
      <c r="M157" s="37"/>
      <c r="N157" s="22"/>
      <c r="O157" s="37"/>
      <c r="P157" s="22"/>
      <c r="Q157" s="22"/>
      <c r="R157" s="22"/>
      <c r="S157" s="22"/>
      <c r="T157" s="37"/>
      <c r="U157" s="22"/>
      <c r="V157" s="37"/>
      <c r="W157" s="22"/>
      <c r="X157" s="39"/>
      <c r="Y157" s="22"/>
      <c r="Z157" s="22"/>
      <c r="AA157" s="22"/>
      <c r="AB157" s="22"/>
      <c r="AC157" s="22"/>
      <c r="AD157" s="22"/>
    </row>
  </sheetData>
  <conditionalFormatting sqref="B1:B69 B72:B1048576">
    <cfRule type="duplicateValues" dxfId="4" priority="33"/>
  </conditionalFormatting>
  <conditionalFormatting sqref="C1:AD69 C71:AD157">
    <cfRule type="containsBlanks" dxfId="3" priority="34">
      <formula>LEN(TRIM(C1))=0</formula>
    </cfRule>
  </conditionalFormatting>
  <conditionalFormatting sqref="B70">
    <cfRule type="duplicateValues" dxfId="2" priority="2"/>
  </conditionalFormatting>
  <conditionalFormatting sqref="C70:AD70">
    <cfRule type="containsBlanks" dxfId="1" priority="3">
      <formula>LEN(TRIM(C70))=0</formula>
    </cfRule>
  </conditionalFormatting>
  <conditionalFormatting sqref="B71">
    <cfRule type="duplicateValues" dxfId="0" priority="1"/>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E12" sqref="E12"/>
    </sheetView>
  </sheetViews>
  <sheetFormatPr defaultRowHeight="15"/>
  <cols>
    <col min="1" max="1" width="27.28515625" customWidth="1"/>
    <col min="2" max="2" width="13.5703125" customWidth="1"/>
    <col min="3" max="3" width="20.42578125" customWidth="1"/>
    <col min="5" max="5" width="67" customWidth="1"/>
    <col min="6" max="6" width="78.7109375" customWidth="1"/>
  </cols>
  <sheetData>
    <row r="1" spans="1:6">
      <c r="A1" s="4" t="s">
        <v>182</v>
      </c>
      <c r="B1" s="4" t="s">
        <v>222</v>
      </c>
      <c r="C1" s="4" t="s">
        <v>183</v>
      </c>
      <c r="D1" s="4" t="s">
        <v>184</v>
      </c>
      <c r="E1" s="4" t="s">
        <v>185</v>
      </c>
      <c r="F1" s="4" t="s">
        <v>190</v>
      </c>
    </row>
    <row r="2" spans="1:6">
      <c r="A2" t="s">
        <v>626</v>
      </c>
      <c r="B2" t="s">
        <v>223</v>
      </c>
      <c r="C2" t="s">
        <v>20</v>
      </c>
      <c r="E2" t="s">
        <v>1424</v>
      </c>
      <c r="F2" t="s">
        <v>879</v>
      </c>
    </row>
    <row r="3" spans="1:6">
      <c r="A3" t="s">
        <v>626</v>
      </c>
      <c r="B3" t="s">
        <v>223</v>
      </c>
      <c r="C3" t="s">
        <v>20</v>
      </c>
      <c r="D3" t="s">
        <v>38</v>
      </c>
      <c r="E3" t="s">
        <v>187</v>
      </c>
      <c r="F3" t="s">
        <v>879</v>
      </c>
    </row>
    <row r="4" spans="1:6">
      <c r="A4" t="s">
        <v>626</v>
      </c>
      <c r="B4" t="s">
        <v>223</v>
      </c>
      <c r="C4" t="s">
        <v>20</v>
      </c>
      <c r="D4" t="s">
        <v>25</v>
      </c>
      <c r="E4" t="s">
        <v>188</v>
      </c>
      <c r="F4" t="s">
        <v>879</v>
      </c>
    </row>
    <row r="5" spans="1:6">
      <c r="A5" t="s">
        <v>626</v>
      </c>
      <c r="B5" t="s">
        <v>223</v>
      </c>
      <c r="C5" t="s">
        <v>20</v>
      </c>
      <c r="D5" t="s">
        <v>186</v>
      </c>
      <c r="E5" t="s">
        <v>189</v>
      </c>
      <c r="F5" t="s">
        <v>879</v>
      </c>
    </row>
    <row r="6" spans="1:6">
      <c r="A6" t="s">
        <v>556</v>
      </c>
      <c r="B6" t="s">
        <v>224</v>
      </c>
      <c r="C6" t="s">
        <v>824</v>
      </c>
      <c r="E6" t="s">
        <v>825</v>
      </c>
      <c r="F6" t="s">
        <v>826</v>
      </c>
    </row>
    <row r="7" spans="1:6">
      <c r="A7" t="s">
        <v>556</v>
      </c>
      <c r="B7" t="s">
        <v>224</v>
      </c>
      <c r="C7" t="s">
        <v>824</v>
      </c>
      <c r="D7" t="s">
        <v>38</v>
      </c>
      <c r="E7" t="s">
        <v>825</v>
      </c>
      <c r="F7" s="36" t="s">
        <v>826</v>
      </c>
    </row>
    <row r="8" spans="1:6">
      <c r="A8" t="s">
        <v>556</v>
      </c>
      <c r="B8" t="s">
        <v>224</v>
      </c>
      <c r="C8" t="s">
        <v>824</v>
      </c>
      <c r="D8" t="s">
        <v>25</v>
      </c>
      <c r="E8" t="s">
        <v>825</v>
      </c>
      <c r="F8" t="s">
        <v>826</v>
      </c>
    </row>
    <row r="9" spans="1:6">
      <c r="A9" t="s">
        <v>556</v>
      </c>
      <c r="B9" t="s">
        <v>224</v>
      </c>
      <c r="C9" t="s">
        <v>824</v>
      </c>
      <c r="D9" t="s">
        <v>186</v>
      </c>
      <c r="E9" t="s">
        <v>825</v>
      </c>
      <c r="F9" t="s">
        <v>826</v>
      </c>
    </row>
    <row r="10" spans="1:6">
      <c r="A10" t="s">
        <v>215</v>
      </c>
      <c r="B10" t="s">
        <v>224</v>
      </c>
      <c r="C10" t="s">
        <v>221</v>
      </c>
      <c r="E10" t="s">
        <v>217</v>
      </c>
      <c r="F10" t="s">
        <v>216</v>
      </c>
    </row>
    <row r="11" spans="1:6">
      <c r="A11" t="s">
        <v>215</v>
      </c>
      <c r="B11" t="s">
        <v>224</v>
      </c>
      <c r="C11" t="s">
        <v>221</v>
      </c>
      <c r="D11" t="s">
        <v>38</v>
      </c>
      <c r="E11" t="s">
        <v>218</v>
      </c>
      <c r="F11" t="s">
        <v>216</v>
      </c>
    </row>
    <row r="12" spans="1:6">
      <c r="A12" t="s">
        <v>215</v>
      </c>
      <c r="B12" t="s">
        <v>224</v>
      </c>
      <c r="C12" t="s">
        <v>221</v>
      </c>
      <c r="D12" t="s">
        <v>25</v>
      </c>
      <c r="E12" t="s">
        <v>219</v>
      </c>
      <c r="F12" t="s">
        <v>216</v>
      </c>
    </row>
    <row r="13" spans="1:6">
      <c r="A13" t="s">
        <v>215</v>
      </c>
      <c r="B13" t="s">
        <v>224</v>
      </c>
      <c r="C13" t="s">
        <v>221</v>
      </c>
      <c r="D13" t="s">
        <v>186</v>
      </c>
      <c r="E13" t="s">
        <v>220</v>
      </c>
      <c r="F13" t="s">
        <v>216</v>
      </c>
    </row>
    <row r="14" spans="1:6">
      <c r="A14" t="s">
        <v>288</v>
      </c>
      <c r="B14" t="s">
        <v>224</v>
      </c>
      <c r="C14" t="s">
        <v>1423</v>
      </c>
      <c r="E14" t="s">
        <v>878</v>
      </c>
      <c r="F14" t="s">
        <v>880</v>
      </c>
    </row>
    <row r="15" spans="1:6">
      <c r="A15" t="s">
        <v>288</v>
      </c>
      <c r="B15" t="s">
        <v>224</v>
      </c>
      <c r="C15" t="s">
        <v>1423</v>
      </c>
      <c r="D15" t="s">
        <v>38</v>
      </c>
      <c r="E15" t="s">
        <v>878</v>
      </c>
      <c r="F15" t="s">
        <v>880</v>
      </c>
    </row>
    <row r="16" spans="1:6">
      <c r="A16" t="s">
        <v>288</v>
      </c>
      <c r="B16" t="s">
        <v>224</v>
      </c>
      <c r="C16" t="s">
        <v>1423</v>
      </c>
      <c r="D16" t="s">
        <v>25</v>
      </c>
      <c r="E16" t="s">
        <v>878</v>
      </c>
      <c r="F16" t="s">
        <v>880</v>
      </c>
    </row>
    <row r="17" spans="1:6">
      <c r="A17" t="s">
        <v>288</v>
      </c>
      <c r="B17" t="s">
        <v>224</v>
      </c>
      <c r="C17" t="s">
        <v>1423</v>
      </c>
      <c r="D17" t="s">
        <v>186</v>
      </c>
      <c r="E17" t="s">
        <v>878</v>
      </c>
      <c r="F17" t="s">
        <v>880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cols>
    <col min="1" max="1" width="29.85546875" customWidth="1"/>
    <col min="2" max="17" width="11.42578125" style="2" customWidth="1"/>
  </cols>
  <sheetData>
    <row r="1" spans="1:17" s="5" customFormat="1" ht="45">
      <c r="A1" s="16"/>
      <c r="B1" s="15" t="s">
        <v>299</v>
      </c>
      <c r="C1" s="14" t="s">
        <v>298</v>
      </c>
      <c r="D1" s="14" t="s">
        <v>297</v>
      </c>
      <c r="E1" s="14" t="s">
        <v>296</v>
      </c>
      <c r="F1" s="14" t="s">
        <v>295</v>
      </c>
      <c r="G1" s="14" t="s">
        <v>181</v>
      </c>
      <c r="H1" s="14" t="s">
        <v>294</v>
      </c>
      <c r="I1" s="14" t="s">
        <v>293</v>
      </c>
      <c r="J1" s="14" t="s">
        <v>292</v>
      </c>
      <c r="K1" s="14" t="s">
        <v>291</v>
      </c>
      <c r="L1" s="14" t="s">
        <v>290</v>
      </c>
      <c r="M1" s="14" t="s">
        <v>289</v>
      </c>
      <c r="N1" s="14" t="s">
        <v>180</v>
      </c>
      <c r="O1" s="14" t="s">
        <v>288</v>
      </c>
      <c r="P1" s="14" t="s">
        <v>215</v>
      </c>
      <c r="Q1" s="14" t="s">
        <v>287</v>
      </c>
    </row>
    <row r="2" spans="1:17" ht="15.75">
      <c r="A2" s="9" t="s">
        <v>245</v>
      </c>
      <c r="B2" s="8"/>
      <c r="C2" s="7"/>
      <c r="D2" s="7"/>
      <c r="E2" s="7"/>
      <c r="F2" s="7"/>
      <c r="G2" s="7" t="s">
        <v>286</v>
      </c>
      <c r="H2" s="7"/>
      <c r="I2" s="7"/>
      <c r="J2" s="7"/>
      <c r="K2" s="7"/>
      <c r="L2" s="7"/>
      <c r="M2" s="7"/>
      <c r="N2" s="7"/>
      <c r="O2" s="7"/>
      <c r="P2" s="7"/>
      <c r="Q2" s="7"/>
    </row>
    <row r="3" spans="1:17" ht="15.75">
      <c r="A3" s="13" t="s">
        <v>246</v>
      </c>
      <c r="B3" s="12"/>
      <c r="C3" s="7"/>
      <c r="D3" s="7"/>
      <c r="E3" s="7"/>
      <c r="F3" s="7"/>
      <c r="G3" s="7" t="s">
        <v>286</v>
      </c>
      <c r="H3" s="7"/>
      <c r="I3" s="7"/>
      <c r="J3" s="7"/>
      <c r="K3" s="7"/>
      <c r="L3" s="7"/>
      <c r="M3" s="7"/>
      <c r="N3" s="7"/>
      <c r="O3" s="7"/>
      <c r="P3" s="7"/>
      <c r="Q3" s="7"/>
    </row>
    <row r="4" spans="1:17" ht="15.75">
      <c r="A4" s="9" t="s">
        <v>247</v>
      </c>
      <c r="B4" s="8"/>
      <c r="C4" s="7"/>
      <c r="D4" s="7"/>
      <c r="E4" s="7"/>
      <c r="F4" s="7"/>
      <c r="G4" s="7" t="s">
        <v>286</v>
      </c>
      <c r="H4" s="7"/>
      <c r="I4" s="7"/>
      <c r="J4" s="7"/>
      <c r="K4" s="7"/>
      <c r="L4" s="7"/>
      <c r="M4" s="7"/>
      <c r="N4" s="7"/>
      <c r="O4" s="7"/>
      <c r="P4" s="7"/>
      <c r="Q4" s="7"/>
    </row>
    <row r="5" spans="1:17" ht="15.75">
      <c r="A5" s="9" t="s">
        <v>263</v>
      </c>
      <c r="B5" s="8"/>
      <c r="C5" s="7"/>
      <c r="D5" s="7"/>
      <c r="E5" s="7"/>
      <c r="F5" s="7"/>
      <c r="G5" s="7" t="s">
        <v>286</v>
      </c>
      <c r="H5" s="7"/>
      <c r="I5" s="7"/>
      <c r="J5" s="7"/>
      <c r="K5" s="7"/>
      <c r="L5" s="7"/>
      <c r="M5" s="7"/>
      <c r="N5" s="7"/>
      <c r="O5" s="7"/>
      <c r="P5" s="7"/>
      <c r="Q5" s="7"/>
    </row>
    <row r="6" spans="1:17" ht="15.75">
      <c r="A6" s="9" t="s">
        <v>235</v>
      </c>
      <c r="B6" s="8"/>
      <c r="C6" s="7"/>
      <c r="D6" s="7"/>
      <c r="E6" s="7"/>
      <c r="F6" s="7"/>
      <c r="G6" s="7" t="s">
        <v>286</v>
      </c>
      <c r="H6" s="7"/>
      <c r="I6" s="7"/>
      <c r="J6" s="7"/>
      <c r="K6" s="7"/>
      <c r="L6" s="7"/>
      <c r="M6" s="7"/>
      <c r="N6" s="7"/>
      <c r="O6" s="7"/>
      <c r="P6" s="7"/>
      <c r="Q6" s="7"/>
    </row>
    <row r="7" spans="1:17" ht="15.75">
      <c r="A7" s="9" t="s">
        <v>264</v>
      </c>
      <c r="B7" s="8"/>
      <c r="C7" s="7"/>
      <c r="D7" s="7"/>
      <c r="E7" s="7"/>
      <c r="F7" s="7"/>
      <c r="G7" s="7" t="s">
        <v>286</v>
      </c>
      <c r="H7" s="7"/>
      <c r="I7" s="7"/>
      <c r="J7" s="7"/>
      <c r="K7" s="7"/>
      <c r="L7" s="7"/>
      <c r="M7" s="7"/>
      <c r="N7" s="7"/>
      <c r="O7" s="7"/>
      <c r="P7" s="7"/>
      <c r="Q7" s="7"/>
    </row>
    <row r="8" spans="1:17" ht="15.75">
      <c r="A8" s="9" t="s">
        <v>265</v>
      </c>
      <c r="B8" s="8"/>
      <c r="C8" s="7"/>
      <c r="D8" s="7"/>
      <c r="E8" s="7"/>
      <c r="F8" s="7"/>
      <c r="G8" s="7" t="s">
        <v>286</v>
      </c>
      <c r="H8" s="7"/>
      <c r="I8" s="7"/>
      <c r="J8" s="7"/>
      <c r="K8" s="7"/>
      <c r="L8" s="7" t="s">
        <v>285</v>
      </c>
      <c r="M8" s="7"/>
      <c r="N8" s="7"/>
      <c r="O8" s="7"/>
      <c r="P8" s="7"/>
      <c r="Q8" s="7"/>
    </row>
    <row r="9" spans="1:17" ht="15.75">
      <c r="A9" s="9" t="s">
        <v>254</v>
      </c>
      <c r="B9" s="8"/>
      <c r="C9" s="7"/>
      <c r="D9" s="7"/>
      <c r="E9" s="7"/>
      <c r="F9" s="7"/>
      <c r="G9" s="7" t="s">
        <v>286</v>
      </c>
      <c r="H9" s="7" t="s">
        <v>285</v>
      </c>
      <c r="I9" s="7"/>
      <c r="J9" s="7" t="s">
        <v>286</v>
      </c>
      <c r="K9" s="7"/>
      <c r="L9" s="7"/>
      <c r="M9" s="7"/>
      <c r="N9" s="7"/>
      <c r="O9" s="7"/>
      <c r="P9" s="7"/>
      <c r="Q9" s="7"/>
    </row>
    <row r="10" spans="1:17" ht="15.75">
      <c r="A10" s="9" t="s">
        <v>257</v>
      </c>
      <c r="B10" s="8"/>
      <c r="C10" s="7"/>
      <c r="D10" s="7"/>
      <c r="E10" s="7" t="s">
        <v>286</v>
      </c>
      <c r="F10" s="7"/>
      <c r="G10" s="7" t="s">
        <v>286</v>
      </c>
      <c r="H10" s="7"/>
      <c r="I10" s="7"/>
      <c r="J10" s="7"/>
      <c r="K10" s="7"/>
      <c r="L10" s="7"/>
      <c r="M10" s="7"/>
      <c r="N10" s="7"/>
      <c r="O10" s="7"/>
      <c r="P10" s="7"/>
      <c r="Q10" s="7"/>
    </row>
    <row r="11" spans="1:17" ht="15.75">
      <c r="A11" s="9" t="s">
        <v>252</v>
      </c>
      <c r="B11" s="8"/>
      <c r="C11" s="7"/>
      <c r="D11" s="7"/>
      <c r="E11" s="7"/>
      <c r="F11" s="7"/>
      <c r="G11" s="7" t="s">
        <v>286</v>
      </c>
      <c r="H11" s="7"/>
      <c r="I11" s="7"/>
      <c r="J11" s="7" t="s">
        <v>286</v>
      </c>
      <c r="K11" s="7"/>
      <c r="L11" s="7"/>
      <c r="M11" s="7"/>
      <c r="N11" s="7"/>
      <c r="O11" s="7"/>
      <c r="P11" s="7"/>
      <c r="Q11" s="7"/>
    </row>
    <row r="12" spans="1:17" ht="15.75">
      <c r="A12" s="9" t="s">
        <v>256</v>
      </c>
      <c r="B12" s="8"/>
      <c r="C12" s="7"/>
      <c r="D12" s="7"/>
      <c r="E12" s="7"/>
      <c r="F12" s="7"/>
      <c r="G12" s="7" t="s">
        <v>286</v>
      </c>
      <c r="H12" s="7"/>
      <c r="I12" s="7"/>
      <c r="J12" s="7" t="s">
        <v>286</v>
      </c>
      <c r="K12" s="7"/>
      <c r="L12" s="7"/>
      <c r="M12" s="7"/>
      <c r="N12" s="7"/>
      <c r="O12" s="7"/>
      <c r="P12" s="7"/>
      <c r="Q12" s="7"/>
    </row>
    <row r="13" spans="1:17" ht="15.75">
      <c r="A13" s="9" t="s">
        <v>253</v>
      </c>
      <c r="B13" s="8"/>
      <c r="C13" s="7"/>
      <c r="D13" s="7"/>
      <c r="E13" s="7"/>
      <c r="F13" s="7" t="s">
        <v>286</v>
      </c>
      <c r="G13" s="7" t="s">
        <v>286</v>
      </c>
      <c r="H13" s="7"/>
      <c r="I13" s="7"/>
      <c r="J13" s="7"/>
      <c r="K13" s="7"/>
      <c r="L13" s="7"/>
      <c r="M13" s="7"/>
      <c r="N13" s="7"/>
      <c r="O13" s="7"/>
      <c r="P13" s="7"/>
      <c r="Q13" s="7"/>
    </row>
    <row r="14" spans="1:17" ht="15.75">
      <c r="A14" s="9" t="s">
        <v>261</v>
      </c>
      <c r="B14" s="8"/>
      <c r="C14" s="7"/>
      <c r="D14" s="7"/>
      <c r="E14" s="7"/>
      <c r="F14" s="7"/>
      <c r="G14" s="7" t="s">
        <v>286</v>
      </c>
      <c r="H14" s="7"/>
      <c r="I14" s="7" t="s">
        <v>285</v>
      </c>
      <c r="J14" s="7"/>
      <c r="K14" s="7"/>
      <c r="L14" s="7"/>
      <c r="M14" s="7"/>
      <c r="N14" s="7"/>
      <c r="O14" s="7"/>
      <c r="P14" s="7"/>
      <c r="Q14" s="7"/>
    </row>
    <row r="15" spans="1:17" ht="15.75">
      <c r="A15" s="9" t="s">
        <v>258</v>
      </c>
      <c r="B15" s="8" t="s">
        <v>285</v>
      </c>
      <c r="C15" s="7"/>
      <c r="D15" s="7"/>
      <c r="E15" s="7"/>
      <c r="F15" s="7"/>
      <c r="G15" s="7" t="s">
        <v>286</v>
      </c>
      <c r="H15" s="7"/>
      <c r="I15" s="7"/>
      <c r="J15" s="7"/>
      <c r="K15" s="7"/>
      <c r="L15" s="7"/>
      <c r="M15" s="7"/>
      <c r="N15" s="7" t="s">
        <v>286</v>
      </c>
      <c r="O15" s="7"/>
      <c r="P15" s="7"/>
      <c r="Q15" s="7"/>
    </row>
    <row r="16" spans="1:17" ht="15.75">
      <c r="A16" s="9" t="s">
        <v>259</v>
      </c>
      <c r="B16" s="8" t="s">
        <v>285</v>
      </c>
      <c r="C16" s="7"/>
      <c r="D16" s="7"/>
      <c r="E16" s="7"/>
      <c r="F16" s="7"/>
      <c r="G16" s="7" t="s">
        <v>286</v>
      </c>
      <c r="H16" s="7"/>
      <c r="I16" s="7"/>
      <c r="J16" s="7"/>
      <c r="K16" s="7"/>
      <c r="L16" s="7"/>
      <c r="M16" s="7"/>
      <c r="N16" s="7" t="s">
        <v>286</v>
      </c>
      <c r="O16" s="7"/>
      <c r="P16" s="7"/>
      <c r="Q16" s="7"/>
    </row>
    <row r="17" spans="1:17" ht="15.75">
      <c r="A17" s="9" t="s">
        <v>260</v>
      </c>
      <c r="B17" s="8" t="s">
        <v>285</v>
      </c>
      <c r="C17" s="7"/>
      <c r="D17" s="7"/>
      <c r="E17" s="7"/>
      <c r="F17" s="7"/>
      <c r="G17" s="7" t="s">
        <v>286</v>
      </c>
      <c r="H17" s="7"/>
      <c r="I17" s="7"/>
      <c r="J17" s="7"/>
      <c r="K17" s="7"/>
      <c r="L17" s="7"/>
      <c r="M17" s="7"/>
      <c r="N17" s="7"/>
      <c r="O17" s="7"/>
      <c r="P17" s="7"/>
      <c r="Q17" s="7"/>
    </row>
    <row r="18" spans="1:17" ht="15.75">
      <c r="A18" s="9" t="s">
        <v>262</v>
      </c>
      <c r="B18" s="8"/>
      <c r="C18" s="7"/>
      <c r="D18" s="7"/>
      <c r="E18" s="7"/>
      <c r="F18" s="7"/>
      <c r="G18" s="7" t="s">
        <v>286</v>
      </c>
      <c r="H18" s="7"/>
      <c r="I18" s="7"/>
      <c r="J18" s="7"/>
      <c r="K18" s="7"/>
      <c r="L18" s="7"/>
      <c r="M18" s="7" t="s">
        <v>286</v>
      </c>
      <c r="N18" s="7"/>
      <c r="O18" s="7"/>
      <c r="P18" s="7"/>
      <c r="Q18" s="7"/>
    </row>
    <row r="19" spans="1:17">
      <c r="A19" s="11" t="s">
        <v>255</v>
      </c>
      <c r="B19" s="10"/>
      <c r="C19" s="7"/>
      <c r="D19" s="7" t="s">
        <v>286</v>
      </c>
      <c r="E19" s="7"/>
      <c r="F19" s="7"/>
      <c r="G19" s="7" t="s">
        <v>286</v>
      </c>
      <c r="H19" s="7"/>
      <c r="I19" s="7"/>
      <c r="J19" s="7" t="s">
        <v>285</v>
      </c>
      <c r="K19" s="7"/>
      <c r="L19" s="7"/>
      <c r="M19" s="7"/>
      <c r="N19" s="7"/>
      <c r="O19" s="7"/>
      <c r="P19" s="7"/>
      <c r="Q19" s="7"/>
    </row>
    <row r="20" spans="1:17" ht="15.75">
      <c r="A20" s="9" t="s">
        <v>249</v>
      </c>
      <c r="B20" s="8"/>
      <c r="C20" s="7" t="s">
        <v>286</v>
      </c>
      <c r="D20" s="7"/>
      <c r="E20" s="7"/>
      <c r="F20" s="7"/>
      <c r="G20" s="7" t="s">
        <v>286</v>
      </c>
      <c r="H20" s="7"/>
      <c r="I20" s="7"/>
      <c r="J20" s="7"/>
      <c r="K20" s="7"/>
      <c r="L20" s="7"/>
      <c r="M20" s="7"/>
      <c r="N20" s="7"/>
      <c r="O20" s="7"/>
      <c r="P20" s="7"/>
      <c r="Q20" s="7"/>
    </row>
    <row r="21" spans="1:17" ht="15.75">
      <c r="A21" s="9" t="s">
        <v>238</v>
      </c>
      <c r="B21" s="8"/>
      <c r="C21" s="7"/>
      <c r="D21" s="7"/>
      <c r="E21" s="7"/>
      <c r="F21" s="7"/>
      <c r="G21" s="7" t="s">
        <v>286</v>
      </c>
      <c r="H21" s="7"/>
      <c r="I21" s="7"/>
      <c r="J21" s="7"/>
      <c r="K21" s="7"/>
      <c r="L21" s="7"/>
      <c r="M21" s="7"/>
      <c r="N21" s="7" t="s">
        <v>286</v>
      </c>
      <c r="O21" s="7"/>
      <c r="P21" s="7"/>
      <c r="Q21" s="7"/>
    </row>
    <row r="22" spans="1:17" ht="15.75">
      <c r="A22" s="9" t="s">
        <v>248</v>
      </c>
      <c r="B22" s="8"/>
      <c r="C22" s="7"/>
      <c r="D22" s="7"/>
      <c r="E22" s="7"/>
      <c r="F22" s="7"/>
      <c r="G22" s="7" t="s">
        <v>286</v>
      </c>
      <c r="H22" s="7"/>
      <c r="I22" s="7"/>
      <c r="J22" s="7"/>
      <c r="K22" s="7"/>
      <c r="L22" s="7"/>
      <c r="M22" s="7" t="s">
        <v>286</v>
      </c>
      <c r="N22" s="7"/>
      <c r="O22" s="7"/>
      <c r="P22" s="7"/>
      <c r="Q22" s="7"/>
    </row>
    <row r="23" spans="1:17" ht="15.75">
      <c r="A23" s="9" t="s">
        <v>237</v>
      </c>
      <c r="B23" s="8"/>
      <c r="C23" s="7"/>
      <c r="D23" s="7"/>
      <c r="E23" s="7"/>
      <c r="F23" s="7"/>
      <c r="G23" s="7" t="s">
        <v>286</v>
      </c>
      <c r="H23" s="7"/>
      <c r="I23" s="7"/>
      <c r="J23" s="7"/>
      <c r="K23" s="7"/>
      <c r="L23" s="7"/>
      <c r="M23" s="7"/>
      <c r="N23" s="7"/>
      <c r="O23" s="7"/>
      <c r="P23" s="7" t="s">
        <v>286</v>
      </c>
      <c r="Q23" s="7"/>
    </row>
    <row r="24" spans="1:17" ht="15.75">
      <c r="A24" s="9" t="s">
        <v>251</v>
      </c>
      <c r="B24" s="8"/>
      <c r="C24" s="7"/>
      <c r="D24" s="7"/>
      <c r="E24" s="7"/>
      <c r="F24" s="7"/>
      <c r="G24" s="7" t="s">
        <v>286</v>
      </c>
      <c r="H24" s="7"/>
      <c r="I24" s="7"/>
      <c r="J24" s="7"/>
      <c r="K24" s="7"/>
      <c r="L24" s="7"/>
      <c r="M24" s="7"/>
      <c r="N24" s="7"/>
      <c r="O24" s="7"/>
      <c r="P24" s="7"/>
      <c r="Q24" s="7" t="s">
        <v>286</v>
      </c>
    </row>
    <row r="25" spans="1:17" ht="15.75">
      <c r="A25" s="9" t="s">
        <v>244</v>
      </c>
      <c r="B25" s="8"/>
      <c r="C25" s="7"/>
      <c r="D25" s="7"/>
      <c r="E25" s="7"/>
      <c r="F25" s="7"/>
      <c r="G25" s="7" t="s">
        <v>286</v>
      </c>
      <c r="H25" s="7"/>
      <c r="I25" s="7"/>
      <c r="J25" s="7"/>
      <c r="K25" s="7" t="s">
        <v>285</v>
      </c>
      <c r="L25" s="7"/>
      <c r="M25" s="7"/>
      <c r="N25" s="7"/>
      <c r="O25" s="7"/>
      <c r="P25" s="7"/>
      <c r="Q25" s="7"/>
    </row>
    <row r="26" spans="1:17" ht="15.75">
      <c r="A26" s="9" t="s">
        <v>250</v>
      </c>
      <c r="B26" s="8"/>
      <c r="C26" s="7"/>
      <c r="D26" s="7"/>
      <c r="E26" s="7"/>
      <c r="F26" s="7"/>
      <c r="G26" s="7" t="s">
        <v>286</v>
      </c>
      <c r="H26" s="7"/>
      <c r="I26" s="7"/>
      <c r="J26" s="7"/>
      <c r="K26" s="7"/>
      <c r="L26" s="7"/>
      <c r="M26" s="7"/>
      <c r="N26" s="7"/>
      <c r="O26" s="7" t="s">
        <v>285</v>
      </c>
      <c r="P26" s="7"/>
      <c r="Q26"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2022-03-07T03:10:14Z</dcterms:modified>
</cp:coreProperties>
</file>