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42BF397-93AB-4672-AE37-6D98A8C8E49D}"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Datasets!$E$1:$AW$176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9" i="5" l="1"/>
  <c r="U84" i="26" l="1"/>
  <c r="A84" i="26"/>
  <c r="U83" i="26" l="1"/>
  <c r="A83" i="26"/>
  <c r="M71" i="5" l="1"/>
  <c r="M73" i="5"/>
  <c r="M50" i="5" l="1"/>
  <c r="M40" i="5"/>
  <c r="M3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O35" i="5" l="1"/>
  <c r="AO34" i="5"/>
  <c r="AO7" i="5" l="1"/>
  <c r="G32" i="20"/>
  <c r="F32" i="20"/>
  <c r="M55" i="5" l="1"/>
  <c r="M54" i="5"/>
  <c r="M53" i="5"/>
  <c r="M52" i="5"/>
  <c r="M51"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7"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<sst xmlns="http://schemas.openxmlformats.org/spreadsheetml/2006/main" count="5980" uniqueCount="2207">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</sst>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cellXfs>
  <cellStyles count="3">
    <cellStyle name="Hyperlink" xfId="1" builtinId="8"/>
    <cellStyle name="Normal" xfId="0" builtinId="0"/>
    <cellStyle name="Percent" xfId="2" builtinId="5"/>
  </cellStyles>
  <dxfs count="16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7"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comments" Target="../comments1.xml"/><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vmlDrawing" Target="../drawings/vmlDrawing1.vm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s://land.copernicus.eu/global/products/fcover"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31" t="s">
        <v>1633</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1155</v>
      </c>
      <c r="B1" s="70" t="s">
        <v>644</v>
      </c>
      <c r="C1" s="70" t="s">
        <v>79</v>
      </c>
      <c r="D1" s="70" t="s">
        <v>1331</v>
      </c>
    </row>
    <row r="2" spans="1:4" x14ac:dyDescent="0.25">
      <c r="A2" t="s">
        <v>279</v>
      </c>
      <c r="B2" t="s">
        <v>1157</v>
      </c>
      <c r="C2" t="s">
        <v>280</v>
      </c>
      <c r="D2" s="121" t="s">
        <v>1332</v>
      </c>
    </row>
    <row r="3" spans="1:4" x14ac:dyDescent="0.25">
      <c r="A3" t="s">
        <v>1316</v>
      </c>
      <c r="B3" s="122" t="s">
        <v>1317</v>
      </c>
      <c r="C3" s="122" t="s">
        <v>1357</v>
      </c>
      <c r="D3" s="122" t="s">
        <v>1333</v>
      </c>
    </row>
    <row r="4" spans="1:4" x14ac:dyDescent="0.25">
      <c r="A4" t="s">
        <v>1318</v>
      </c>
      <c r="B4" s="122" t="s">
        <v>1157</v>
      </c>
      <c r="C4" s="122" t="s">
        <v>1298</v>
      </c>
      <c r="D4" s="122" t="s">
        <v>1334</v>
      </c>
    </row>
    <row r="5" spans="1:4" x14ac:dyDescent="0.25">
      <c r="A5" s="122" t="s">
        <v>1156</v>
      </c>
      <c r="B5" s="123" t="s">
        <v>1158</v>
      </c>
      <c r="C5" s="122" t="s">
        <v>1159</v>
      </c>
      <c r="D5" s="122"/>
    </row>
    <row r="6" spans="1:4" x14ac:dyDescent="0.25">
      <c r="A6" t="s">
        <v>1266</v>
      </c>
      <c r="B6" s="122" t="s">
        <v>1261</v>
      </c>
      <c r="C6" s="122" t="s">
        <v>1267</v>
      </c>
      <c r="D6" s="129" t="s">
        <v>1335</v>
      </c>
    </row>
    <row r="7" spans="1:4" x14ac:dyDescent="0.25">
      <c r="A7" t="s">
        <v>278</v>
      </c>
      <c r="B7" t="s">
        <v>1157</v>
      </c>
      <c r="C7" t="s">
        <v>1358</v>
      </c>
      <c r="D7" t="s">
        <v>1337</v>
      </c>
    </row>
    <row r="8" spans="1:4" x14ac:dyDescent="0.25">
      <c r="A8" t="s">
        <v>201</v>
      </c>
      <c r="B8" t="s">
        <v>1157</v>
      </c>
      <c r="C8" t="s">
        <v>199</v>
      </c>
      <c r="D8" t="s">
        <v>1352</v>
      </c>
    </row>
    <row r="9" spans="1:4" x14ac:dyDescent="0.25">
      <c r="A9" t="s">
        <v>286</v>
      </c>
      <c r="B9" t="s">
        <v>1157</v>
      </c>
      <c r="C9" t="s">
        <v>211</v>
      </c>
      <c r="D9" t="s">
        <v>1351</v>
      </c>
    </row>
    <row r="10" spans="1:4" x14ac:dyDescent="0.25">
      <c r="A10" t="s">
        <v>240</v>
      </c>
      <c r="B10" t="s">
        <v>1157</v>
      </c>
      <c r="C10" t="s">
        <v>1349</v>
      </c>
      <c r="D10" s="121" t="s">
        <v>1350</v>
      </c>
    </row>
    <row r="11" spans="1:4" x14ac:dyDescent="0.25">
      <c r="A11" t="s">
        <v>82</v>
      </c>
      <c r="B11" t="s">
        <v>1157</v>
      </c>
      <c r="C11" t="s">
        <v>83</v>
      </c>
      <c r="D11" s="121" t="s">
        <v>1348</v>
      </c>
    </row>
    <row r="12" spans="1:4" x14ac:dyDescent="0.25">
      <c r="A12" t="s">
        <v>80</v>
      </c>
      <c r="B12" t="s">
        <v>1157</v>
      </c>
      <c r="C12" t="s">
        <v>81</v>
      </c>
      <c r="D12" t="s">
        <v>1347</v>
      </c>
    </row>
    <row r="13" spans="1:4" x14ac:dyDescent="0.25">
      <c r="A13" t="s">
        <v>1265</v>
      </c>
      <c r="B13" s="122" t="s">
        <v>1261</v>
      </c>
      <c r="C13" s="122" t="s">
        <v>1268</v>
      </c>
      <c r="D13" s="129" t="s">
        <v>1336</v>
      </c>
    </row>
    <row r="14" spans="1:4" x14ac:dyDescent="0.25">
      <c r="A14" t="s">
        <v>100</v>
      </c>
      <c r="B14" t="s">
        <v>1157</v>
      </c>
      <c r="C14" t="s">
        <v>1361</v>
      </c>
      <c r="D14" t="s">
        <v>1346</v>
      </c>
    </row>
    <row r="15" spans="1:4" x14ac:dyDescent="0.25">
      <c r="A15" t="s">
        <v>1269</v>
      </c>
      <c r="B15" s="122" t="s">
        <v>1261</v>
      </c>
      <c r="C15" s="122" t="s">
        <v>1270</v>
      </c>
      <c r="D15" s="122"/>
    </row>
    <row r="16" spans="1:4" x14ac:dyDescent="0.25">
      <c r="A16" s="123" t="s">
        <v>444</v>
      </c>
      <c r="B16" t="s">
        <v>1157</v>
      </c>
      <c r="C16" s="123" t="s">
        <v>1362</v>
      </c>
      <c r="D16" s="123"/>
    </row>
    <row r="17" spans="1:4" x14ac:dyDescent="0.25">
      <c r="A17" t="s">
        <v>85</v>
      </c>
      <c r="B17" t="s">
        <v>1157</v>
      </c>
      <c r="C17" t="s">
        <v>86</v>
      </c>
      <c r="D17" t="s">
        <v>1345</v>
      </c>
    </row>
    <row r="18" spans="1:4" x14ac:dyDescent="0.25">
      <c r="A18" t="s">
        <v>66</v>
      </c>
      <c r="B18" t="s">
        <v>1157</v>
      </c>
      <c r="C18" t="s">
        <v>89</v>
      </c>
      <c r="D18" s="121" t="s">
        <v>1344</v>
      </c>
    </row>
    <row r="19" spans="1:4" x14ac:dyDescent="0.25">
      <c r="A19" t="s">
        <v>87</v>
      </c>
      <c r="B19" t="s">
        <v>1157</v>
      </c>
      <c r="C19" t="s">
        <v>88</v>
      </c>
      <c r="D19" t="s">
        <v>1343</v>
      </c>
    </row>
    <row r="20" spans="1:4" x14ac:dyDescent="0.25">
      <c r="A20" t="s">
        <v>292</v>
      </c>
      <c r="B20" t="s">
        <v>1157</v>
      </c>
      <c r="C20" t="s">
        <v>1360</v>
      </c>
      <c r="D20" t="s">
        <v>1342</v>
      </c>
    </row>
    <row r="21" spans="1:4" x14ac:dyDescent="0.25">
      <c r="A21" s="122" t="s">
        <v>1262</v>
      </c>
      <c r="B21" s="122" t="s">
        <v>1261</v>
      </c>
      <c r="C21" s="122" t="s">
        <v>1264</v>
      </c>
      <c r="D21" s="129" t="s">
        <v>1335</v>
      </c>
    </row>
    <row r="22" spans="1:4" x14ac:dyDescent="0.25">
      <c r="A22" s="122" t="s">
        <v>1260</v>
      </c>
      <c r="B22" s="122" t="s">
        <v>1261</v>
      </c>
      <c r="C22" s="122" t="s">
        <v>1263</v>
      </c>
      <c r="D22" s="129" t="s">
        <v>1335</v>
      </c>
    </row>
    <row r="23" spans="1:4" x14ac:dyDescent="0.25">
      <c r="A23" t="s">
        <v>56</v>
      </c>
      <c r="B23" t="s">
        <v>1157</v>
      </c>
      <c r="C23" t="s">
        <v>84</v>
      </c>
      <c r="D23" t="s">
        <v>1341</v>
      </c>
    </row>
    <row r="24" spans="1:4" x14ac:dyDescent="0.25">
      <c r="A24" t="s">
        <v>238</v>
      </c>
      <c r="B24" t="s">
        <v>1157</v>
      </c>
      <c r="C24" t="s">
        <v>239</v>
      </c>
      <c r="D24" t="s">
        <v>1340</v>
      </c>
    </row>
    <row r="25" spans="1:4" x14ac:dyDescent="0.25">
      <c r="A25" t="s">
        <v>200</v>
      </c>
      <c r="B25" t="s">
        <v>1157</v>
      </c>
      <c r="C25" t="s">
        <v>202</v>
      </c>
      <c r="D25" s="121" t="s">
        <v>1338</v>
      </c>
    </row>
    <row r="26" spans="1:4" x14ac:dyDescent="0.25">
      <c r="A26" t="s">
        <v>1325</v>
      </c>
      <c r="B26" t="s">
        <v>1157</v>
      </c>
      <c r="C26" t="s">
        <v>1326</v>
      </c>
      <c r="D26" t="s">
        <v>1339</v>
      </c>
    </row>
    <row r="27" spans="1:4" x14ac:dyDescent="0.25">
      <c r="A27" t="s">
        <v>1327</v>
      </c>
      <c r="B27" t="s">
        <v>1328</v>
      </c>
      <c r="C27" t="s">
        <v>1329</v>
      </c>
      <c r="D27" s="121" t="s">
        <v>1330</v>
      </c>
    </row>
    <row r="28" spans="1:4" x14ac:dyDescent="0.25">
      <c r="A28" t="s">
        <v>1353</v>
      </c>
      <c r="B28" t="s">
        <v>1157</v>
      </c>
      <c r="C28" t="s">
        <v>1355</v>
      </c>
      <c r="D28" s="121" t="s">
        <v>1354</v>
      </c>
    </row>
    <row r="29" spans="1:4" x14ac:dyDescent="0.25">
      <c r="A29" t="s">
        <v>1356</v>
      </c>
      <c r="B29" t="s">
        <v>1157</v>
      </c>
      <c r="C29" t="s">
        <v>1359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1" customWidth="1"/>
  </cols>
  <sheetData>
    <row r="1" spans="1:4" x14ac:dyDescent="0.25">
      <c r="A1" s="5" t="s">
        <v>535</v>
      </c>
    </row>
    <row r="2" spans="1:4" x14ac:dyDescent="0.25">
      <c r="A2" s="190" t="s">
        <v>1633</v>
      </c>
      <c r="B2" s="191"/>
    </row>
    <row r="3" spans="1:4" x14ac:dyDescent="0.25">
      <c r="A3" s="92" t="s">
        <v>536</v>
      </c>
      <c r="B3" s="92" t="s">
        <v>537</v>
      </c>
      <c r="C3" s="93" t="s">
        <v>538</v>
      </c>
      <c r="D3" s="94" t="s">
        <v>539</v>
      </c>
    </row>
    <row r="4" spans="1:4" x14ac:dyDescent="0.25">
      <c r="A4" s="95" t="s">
        <v>540</v>
      </c>
      <c r="B4" s="96"/>
      <c r="C4" s="97"/>
      <c r="D4" s="98" t="s">
        <v>541</v>
      </c>
    </row>
    <row r="5" spans="1:4" x14ac:dyDescent="0.25">
      <c r="A5" s="18"/>
      <c r="B5" s="17"/>
      <c r="C5" s="7" t="s">
        <v>542</v>
      </c>
      <c r="D5" s="99"/>
    </row>
    <row r="6" spans="1:4" x14ac:dyDescent="0.25">
      <c r="A6" s="100"/>
      <c r="B6" s="101"/>
      <c r="C6" s="102" t="s">
        <v>543</v>
      </c>
      <c r="D6" s="103"/>
    </row>
    <row r="7" spans="1:4" x14ac:dyDescent="0.25">
      <c r="A7" s="19" t="s">
        <v>544</v>
      </c>
      <c r="B7" s="104"/>
      <c r="D7" s="91" t="s">
        <v>545</v>
      </c>
    </row>
    <row r="8" spans="1:4" x14ac:dyDescent="0.25">
      <c r="B8" s="104" t="s">
        <v>546</v>
      </c>
      <c r="C8" s="7" t="s">
        <v>547</v>
      </c>
    </row>
    <row r="9" spans="1:4" x14ac:dyDescent="0.25">
      <c r="B9" s="104" t="s">
        <v>548</v>
      </c>
      <c r="C9" s="7" t="s">
        <v>549</v>
      </c>
    </row>
    <row r="10" spans="1:4" x14ac:dyDescent="0.25">
      <c r="B10" s="105" t="s">
        <v>550</v>
      </c>
      <c r="C10" s="7" t="s">
        <v>551</v>
      </c>
    </row>
    <row r="11" spans="1:4" x14ac:dyDescent="0.25">
      <c r="B11" s="105" t="s">
        <v>552</v>
      </c>
      <c r="C11" s="7" t="s">
        <v>553</v>
      </c>
    </row>
    <row r="12" spans="1:4" ht="30" x14ac:dyDescent="0.25">
      <c r="B12" s="105" t="s">
        <v>554</v>
      </c>
      <c r="C12" s="7" t="s">
        <v>555</v>
      </c>
    </row>
    <row r="13" spans="1:4" x14ac:dyDescent="0.25">
      <c r="B13" s="104" t="s">
        <v>556</v>
      </c>
      <c r="C13" s="7" t="s">
        <v>557</v>
      </c>
    </row>
    <row r="14" spans="1:4" ht="30" x14ac:dyDescent="0.25">
      <c r="B14" s="104" t="s">
        <v>558</v>
      </c>
      <c r="C14" s="7" t="s">
        <v>559</v>
      </c>
    </row>
    <row r="15" spans="1:4" ht="30" x14ac:dyDescent="0.25">
      <c r="B15" s="104" t="s">
        <v>560</v>
      </c>
      <c r="C15" s="7" t="s">
        <v>561</v>
      </c>
    </row>
    <row r="16" spans="1:4" x14ac:dyDescent="0.25">
      <c r="B16" s="104" t="s">
        <v>562</v>
      </c>
      <c r="C16" s="7" t="s">
        <v>563</v>
      </c>
    </row>
    <row r="17" spans="1:4" x14ac:dyDescent="0.25">
      <c r="B17" s="104" t="s">
        <v>564</v>
      </c>
      <c r="C17" s="7" t="s">
        <v>565</v>
      </c>
    </row>
    <row r="18" spans="1:4" x14ac:dyDescent="0.25">
      <c r="B18" s="104" t="s">
        <v>566</v>
      </c>
      <c r="C18" s="7" t="s">
        <v>567</v>
      </c>
    </row>
    <row r="19" spans="1:4" x14ac:dyDescent="0.25">
      <c r="B19" s="104" t="s">
        <v>568</v>
      </c>
      <c r="C19" s="7" t="s">
        <v>569</v>
      </c>
    </row>
    <row r="20" spans="1:4" ht="30" x14ac:dyDescent="0.25">
      <c r="B20" s="91" t="s">
        <v>570</v>
      </c>
      <c r="C20" s="7" t="s">
        <v>571</v>
      </c>
    </row>
    <row r="21" spans="1:4" ht="30" x14ac:dyDescent="0.25">
      <c r="B21" s="91" t="s">
        <v>572</v>
      </c>
      <c r="C21" s="7" t="s">
        <v>573</v>
      </c>
    </row>
    <row r="22" spans="1:4" ht="45" x14ac:dyDescent="0.25">
      <c r="B22" s="91" t="s">
        <v>574</v>
      </c>
      <c r="C22" s="7" t="s">
        <v>575</v>
      </c>
    </row>
    <row r="24" spans="1:4" ht="30" x14ac:dyDescent="0.25">
      <c r="A24" s="24"/>
      <c r="B24" s="24"/>
      <c r="C24" s="26" t="s">
        <v>576</v>
      </c>
      <c r="D24" s="106"/>
    </row>
    <row r="25" spans="1:4" x14ac:dyDescent="0.25">
      <c r="A25" s="19" t="s">
        <v>577</v>
      </c>
      <c r="D25" s="91" t="s">
        <v>578</v>
      </c>
    </row>
    <row r="26" spans="1:4" ht="30" x14ac:dyDescent="0.25">
      <c r="A26" s="19"/>
      <c r="B26" s="91" t="s">
        <v>579</v>
      </c>
      <c r="C26" s="7" t="s">
        <v>580</v>
      </c>
    </row>
    <row r="27" spans="1:4" x14ac:dyDescent="0.25">
      <c r="A27" s="19"/>
      <c r="B27" s="91" t="s">
        <v>581</v>
      </c>
      <c r="C27" s="7" t="s">
        <v>582</v>
      </c>
    </row>
    <row r="28" spans="1:4" x14ac:dyDescent="0.25">
      <c r="A28" s="19"/>
      <c r="B28" s="91" t="s">
        <v>583</v>
      </c>
      <c r="C28" s="7" t="s">
        <v>584</v>
      </c>
    </row>
    <row r="29" spans="1:4" x14ac:dyDescent="0.25">
      <c r="A29" s="19"/>
      <c r="B29" s="91" t="s">
        <v>585</v>
      </c>
      <c r="C29" s="7" t="s">
        <v>586</v>
      </c>
    </row>
    <row r="30" spans="1:4" ht="15" customHeight="1" x14ac:dyDescent="0.25">
      <c r="A30" s="19"/>
      <c r="B30" s="91" t="s">
        <v>587</v>
      </c>
      <c r="C30" s="7" t="s">
        <v>588</v>
      </c>
    </row>
    <row r="31" spans="1:4" x14ac:dyDescent="0.25">
      <c r="A31" s="19"/>
      <c r="B31" s="91" t="s">
        <v>589</v>
      </c>
      <c r="C31" s="7" t="s">
        <v>590</v>
      </c>
    </row>
    <row r="32" spans="1:4" x14ac:dyDescent="0.25">
      <c r="A32" s="19"/>
      <c r="B32" s="91" t="s">
        <v>591</v>
      </c>
      <c r="C32" s="7" t="s">
        <v>592</v>
      </c>
    </row>
    <row r="33" spans="1:4" x14ac:dyDescent="0.25">
      <c r="A33" s="19"/>
      <c r="B33" s="91" t="s">
        <v>593</v>
      </c>
      <c r="C33" s="7" t="s">
        <v>594</v>
      </c>
    </row>
    <row r="34" spans="1:4" x14ac:dyDescent="0.25">
      <c r="A34" s="19"/>
      <c r="B34" s="91" t="s">
        <v>595</v>
      </c>
      <c r="C34" s="7" t="s">
        <v>596</v>
      </c>
    </row>
    <row r="35" spans="1:4" x14ac:dyDescent="0.25">
      <c r="A35" s="19"/>
      <c r="B35" s="91" t="s">
        <v>597</v>
      </c>
      <c r="C35" s="7" t="s">
        <v>598</v>
      </c>
    </row>
    <row r="36" spans="1:4" ht="30" x14ac:dyDescent="0.25">
      <c r="A36" s="19"/>
      <c r="B36" s="91" t="s">
        <v>599</v>
      </c>
      <c r="C36" s="7" t="s">
        <v>600</v>
      </c>
    </row>
    <row r="37" spans="1:4" x14ac:dyDescent="0.25">
      <c r="A37" s="19"/>
      <c r="B37" s="91" t="s">
        <v>601</v>
      </c>
      <c r="C37" s="7" t="s">
        <v>602</v>
      </c>
    </row>
    <row r="38" spans="1:4" ht="30" x14ac:dyDescent="0.25">
      <c r="A38" s="19"/>
      <c r="B38" s="91" t="s">
        <v>603</v>
      </c>
      <c r="C38" s="7" t="s">
        <v>604</v>
      </c>
    </row>
    <row r="39" spans="1:4" ht="30" x14ac:dyDescent="0.25">
      <c r="B39" s="91" t="s">
        <v>605</v>
      </c>
      <c r="C39" s="7" t="s">
        <v>606</v>
      </c>
    </row>
    <row r="40" spans="1:4" x14ac:dyDescent="0.25">
      <c r="B40" s="91" t="s">
        <v>607</v>
      </c>
      <c r="C40" s="7" t="s">
        <v>608</v>
      </c>
    </row>
    <row r="41" spans="1:4" x14ac:dyDescent="0.25">
      <c r="B41" s="91" t="s">
        <v>609</v>
      </c>
      <c r="C41" s="7" t="s">
        <v>610</v>
      </c>
    </row>
    <row r="42" spans="1:4" x14ac:dyDescent="0.25">
      <c r="B42" s="91" t="s">
        <v>611</v>
      </c>
      <c r="C42" s="7" t="s">
        <v>612</v>
      </c>
    </row>
    <row r="43" spans="1:4" x14ac:dyDescent="0.25">
      <c r="A43" s="24"/>
      <c r="B43" s="106"/>
      <c r="C43" s="26"/>
      <c r="D43" s="106"/>
    </row>
    <row r="44" spans="1:4" x14ac:dyDescent="0.25">
      <c r="A44" s="19" t="s">
        <v>524</v>
      </c>
      <c r="D44" s="91" t="s">
        <v>613</v>
      </c>
    </row>
    <row r="45" spans="1:4" ht="30" x14ac:dyDescent="0.25">
      <c r="B45" s="91" t="s">
        <v>614</v>
      </c>
      <c r="C45" s="7" t="s">
        <v>615</v>
      </c>
    </row>
    <row r="46" spans="1:4" ht="45" x14ac:dyDescent="0.25">
      <c r="B46" s="91" t="s">
        <v>616</v>
      </c>
      <c r="C46" s="7" t="s">
        <v>617</v>
      </c>
    </row>
    <row r="47" spans="1:4" x14ac:dyDescent="0.25">
      <c r="B47" s="91" t="s">
        <v>618</v>
      </c>
      <c r="C47" s="7" t="s">
        <v>619</v>
      </c>
    </row>
    <row r="48" spans="1:4" x14ac:dyDescent="0.25">
      <c r="B48" s="91" t="s">
        <v>620</v>
      </c>
      <c r="C48" s="7" t="s">
        <v>621</v>
      </c>
    </row>
    <row r="49" spans="1:4" x14ac:dyDescent="0.25">
      <c r="A49" s="24"/>
      <c r="B49" s="106" t="s">
        <v>622</v>
      </c>
      <c r="C49" s="26" t="s">
        <v>623</v>
      </c>
      <c r="D49" s="106"/>
    </row>
    <row r="50" spans="1:4" x14ac:dyDescent="0.25">
      <c r="A50" s="19" t="s">
        <v>624</v>
      </c>
      <c r="D50" s="91" t="s">
        <v>625</v>
      </c>
    </row>
    <row r="51" spans="1:4" ht="15.75" x14ac:dyDescent="0.25">
      <c r="B51" s="107" t="s">
        <v>626</v>
      </c>
      <c r="C51" s="7" t="s">
        <v>627</v>
      </c>
    </row>
    <row r="52" spans="1:4" ht="15.75" x14ac:dyDescent="0.25">
      <c r="B52" s="107" t="s">
        <v>628</v>
      </c>
      <c r="C52" s="7" t="s">
        <v>629</v>
      </c>
    </row>
    <row r="53" spans="1:4" ht="15.75" x14ac:dyDescent="0.25">
      <c r="B53" s="107" t="s">
        <v>630</v>
      </c>
      <c r="C53" s="7" t="s">
        <v>631</v>
      </c>
    </row>
    <row r="54" spans="1:4" ht="30" x14ac:dyDescent="0.25">
      <c r="B54" s="107" t="s">
        <v>466</v>
      </c>
      <c r="C54" s="7" t="s">
        <v>632</v>
      </c>
    </row>
    <row r="55" spans="1:4" ht="15" customHeight="1" x14ac:dyDescent="0.25">
      <c r="B55" s="107" t="s">
        <v>633</v>
      </c>
      <c r="C55" s="7" t="s">
        <v>634</v>
      </c>
    </row>
    <row r="56" spans="1:4" x14ac:dyDescent="0.25">
      <c r="B56" s="108" t="s">
        <v>468</v>
      </c>
      <c r="C56" s="7" t="s">
        <v>635</v>
      </c>
    </row>
    <row r="57" spans="1:4" x14ac:dyDescent="0.25">
      <c r="B57" s="108" t="s">
        <v>618</v>
      </c>
      <c r="C57" s="7" t="s">
        <v>636</v>
      </c>
    </row>
    <row r="58" spans="1:4" ht="30" x14ac:dyDescent="0.25">
      <c r="B58" s="107" t="s">
        <v>620</v>
      </c>
      <c r="C58" s="7" t="s">
        <v>637</v>
      </c>
    </row>
    <row r="59" spans="1:4" ht="15.75" x14ac:dyDescent="0.25">
      <c r="B59" s="107" t="s">
        <v>622</v>
      </c>
      <c r="C59" s="7" t="s">
        <v>638</v>
      </c>
    </row>
    <row r="60" spans="1:4" x14ac:dyDescent="0.25">
      <c r="B60" s="91" t="s">
        <v>639</v>
      </c>
      <c r="C60" s="7" t="s">
        <v>640</v>
      </c>
    </row>
    <row r="61" spans="1:4" x14ac:dyDescent="0.25">
      <c r="A61" s="24"/>
      <c r="B61" s="106" t="s">
        <v>641</v>
      </c>
      <c r="C61" s="26" t="s">
        <v>642</v>
      </c>
      <c r="D61" s="106"/>
    </row>
    <row r="62" spans="1:4" x14ac:dyDescent="0.25">
      <c r="A62" s="19" t="s">
        <v>224</v>
      </c>
      <c r="B62" s="91"/>
      <c r="D62" s="91" t="s">
        <v>643</v>
      </c>
    </row>
    <row r="63" spans="1:4" ht="15.75" x14ac:dyDescent="0.25">
      <c r="B63" s="107" t="s">
        <v>644</v>
      </c>
    </row>
    <row r="64" spans="1:4" ht="15.75" x14ac:dyDescent="0.25">
      <c r="B64" s="107" t="s">
        <v>645</v>
      </c>
    </row>
    <row r="65" spans="1:4" ht="15.75" x14ac:dyDescent="0.25">
      <c r="B65" s="107" t="s">
        <v>4</v>
      </c>
    </row>
    <row r="66" spans="1:4" ht="15.75" x14ac:dyDescent="0.25">
      <c r="B66" s="107" t="s">
        <v>646</v>
      </c>
    </row>
    <row r="67" spans="1:4" ht="15.75" x14ac:dyDescent="0.25">
      <c r="B67" s="107" t="s">
        <v>647</v>
      </c>
    </row>
    <row r="68" spans="1:4" x14ac:dyDescent="0.25">
      <c r="B68" s="108" t="s">
        <v>648</v>
      </c>
    </row>
    <row r="69" spans="1:4" x14ac:dyDescent="0.25">
      <c r="B69" s="108" t="s">
        <v>649</v>
      </c>
    </row>
    <row r="70" spans="1:4" ht="15.75" x14ac:dyDescent="0.25">
      <c r="B70" s="107" t="s">
        <v>650</v>
      </c>
    </row>
    <row r="71" spans="1:4" ht="15.75" x14ac:dyDescent="0.25">
      <c r="B71" s="107" t="s">
        <v>651</v>
      </c>
    </row>
    <row r="72" spans="1:4" ht="15.75" x14ac:dyDescent="0.25">
      <c r="A72" s="24"/>
      <c r="B72" s="109" t="s">
        <v>652</v>
      </c>
      <c r="C72" s="26"/>
      <c r="D72" s="106"/>
    </row>
    <row r="73" spans="1:4" x14ac:dyDescent="0.25">
      <c r="A73" s="19" t="s">
        <v>653</v>
      </c>
      <c r="D73" s="91" t="s">
        <v>654</v>
      </c>
    </row>
    <row r="74" spans="1:4" ht="45" x14ac:dyDescent="0.25">
      <c r="B74" s="91" t="s">
        <v>655</v>
      </c>
      <c r="C74" s="7" t="s">
        <v>656</v>
      </c>
    </row>
    <row r="75" spans="1:4" ht="45" x14ac:dyDescent="0.25">
      <c r="B75" s="91" t="s">
        <v>657</v>
      </c>
      <c r="C75" s="7" t="s">
        <v>658</v>
      </c>
    </row>
    <row r="76" spans="1:4" x14ac:dyDescent="0.25">
      <c r="B76" s="91" t="s">
        <v>548</v>
      </c>
      <c r="C76" s="7" t="s">
        <v>659</v>
      </c>
    </row>
    <row r="77" spans="1:4" ht="15" customHeight="1" x14ac:dyDescent="0.25">
      <c r="B77" s="108" t="s">
        <v>660</v>
      </c>
      <c r="C77" s="7" t="s">
        <v>661</v>
      </c>
    </row>
    <row r="78" spans="1:4" x14ac:dyDescent="0.25">
      <c r="B78" s="91" t="s">
        <v>662</v>
      </c>
      <c r="C78" s="7" t="s">
        <v>663</v>
      </c>
    </row>
    <row r="79" spans="1:4" x14ac:dyDescent="0.25">
      <c r="B79" s="108" t="s">
        <v>664</v>
      </c>
      <c r="C79" s="7" t="s">
        <v>665</v>
      </c>
    </row>
    <row r="80" spans="1:4" x14ac:dyDescent="0.25">
      <c r="B80" s="108" t="s">
        <v>666</v>
      </c>
      <c r="C80" s="7" t="s">
        <v>667</v>
      </c>
    </row>
    <row r="81" spans="1:4" x14ac:dyDescent="0.25">
      <c r="B81" s="108" t="s">
        <v>79</v>
      </c>
      <c r="C81" s="7" t="s">
        <v>668</v>
      </c>
    </row>
    <row r="82" spans="1:4" ht="45" x14ac:dyDescent="0.25">
      <c r="B82" s="108" t="s">
        <v>669</v>
      </c>
      <c r="C82" s="7" t="s">
        <v>670</v>
      </c>
    </row>
    <row r="83" spans="1:4" ht="45" x14ac:dyDescent="0.25">
      <c r="B83" s="108" t="s">
        <v>671</v>
      </c>
      <c r="C83" s="7" t="s">
        <v>672</v>
      </c>
    </row>
    <row r="84" spans="1:4" ht="75" x14ac:dyDescent="0.25">
      <c r="B84" s="91" t="s">
        <v>673</v>
      </c>
      <c r="C84" s="7" t="s">
        <v>674</v>
      </c>
    </row>
    <row r="85" spans="1:4" ht="30" x14ac:dyDescent="0.25">
      <c r="B85" s="91" t="s">
        <v>675</v>
      </c>
      <c r="C85" s="7" t="s">
        <v>676</v>
      </c>
    </row>
    <row r="86" spans="1:4" ht="30" x14ac:dyDescent="0.25">
      <c r="B86" s="91" t="s">
        <v>677</v>
      </c>
      <c r="C86" s="7" t="s">
        <v>678</v>
      </c>
    </row>
    <row r="87" spans="1:4" ht="17.25" x14ac:dyDescent="0.25">
      <c r="B87" s="91" t="s">
        <v>478</v>
      </c>
      <c r="C87" s="7" t="s">
        <v>679</v>
      </c>
    </row>
    <row r="88" spans="1:4" ht="45" x14ac:dyDescent="0.25">
      <c r="A88" s="24"/>
      <c r="B88" s="106" t="s">
        <v>680</v>
      </c>
      <c r="C88" s="26" t="s">
        <v>681</v>
      </c>
    </row>
    <row r="89" spans="1:4" x14ac:dyDescent="0.25">
      <c r="A89" s="5" t="s">
        <v>682</v>
      </c>
      <c r="D89" s="91" t="s">
        <v>683</v>
      </c>
    </row>
    <row r="90" spans="1:4" ht="60" x14ac:dyDescent="0.25">
      <c r="B90" s="91" t="s">
        <v>684</v>
      </c>
      <c r="C90" s="7" t="s">
        <v>685</v>
      </c>
    </row>
    <row r="91" spans="1:4" ht="30" x14ac:dyDescent="0.25">
      <c r="B91" s="91" t="s">
        <v>581</v>
      </c>
      <c r="C91" s="7" t="s">
        <v>686</v>
      </c>
    </row>
    <row r="92" spans="1:4" ht="75" x14ac:dyDescent="0.25">
      <c r="B92" s="91" t="s">
        <v>687</v>
      </c>
      <c r="C92" s="7" t="s">
        <v>688</v>
      </c>
    </row>
    <row r="93" spans="1:4" x14ac:dyDescent="0.25">
      <c r="B93" s="91" t="s">
        <v>591</v>
      </c>
      <c r="C93" s="7" t="s">
        <v>689</v>
      </c>
    </row>
    <row r="94" spans="1:4" x14ac:dyDescent="0.25">
      <c r="B94" s="91" t="s">
        <v>593</v>
      </c>
      <c r="C94" s="7" t="s">
        <v>690</v>
      </c>
    </row>
    <row r="95" spans="1:4" x14ac:dyDescent="0.25">
      <c r="B95" s="91" t="s">
        <v>597</v>
      </c>
      <c r="C95" s="7" t="s">
        <v>691</v>
      </c>
    </row>
    <row r="96" spans="1:4" ht="15" customHeight="1" x14ac:dyDescent="0.25">
      <c r="B96" s="91" t="s">
        <v>692</v>
      </c>
      <c r="C96" s="7" t="s">
        <v>693</v>
      </c>
    </row>
    <row r="97" spans="2:3" ht="30" x14ac:dyDescent="0.25">
      <c r="B97" s="91" t="s">
        <v>603</v>
      </c>
      <c r="C97" s="7" t="s">
        <v>694</v>
      </c>
    </row>
    <row r="98" spans="2:3" ht="30" x14ac:dyDescent="0.25">
      <c r="B98" s="91"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5" customWidth="1"/>
    <col min="2" max="2" width="27.5703125" style="126" customWidth="1"/>
    <col min="3" max="3" width="12.140625" style="126" customWidth="1"/>
    <col min="4" max="4" width="9.42578125" style="126" customWidth="1"/>
    <col min="5" max="5" width="27.5703125" style="126" customWidth="1"/>
    <col min="6" max="8" width="39.42578125" style="7" customWidth="1"/>
    <col min="9" max="10" width="4.140625" style="145" customWidth="1"/>
    <col min="11" max="16" width="4.140625" style="5" customWidth="1"/>
    <col min="17" max="17" width="4.140625" style="145" customWidth="1"/>
    <col min="18" max="19" width="4.140625" style="17" customWidth="1"/>
    <col min="20" max="20" width="9.7109375" style="17" customWidth="1"/>
    <col min="21" max="16384" width="9.140625" style="5"/>
  </cols>
  <sheetData>
    <row r="1" spans="1:20" ht="15" customHeight="1" x14ac:dyDescent="0.25">
      <c r="A1" s="209" t="s">
        <v>1641</v>
      </c>
      <c r="B1" s="209"/>
      <c r="C1" s="209"/>
      <c r="D1" s="209"/>
      <c r="E1" s="37"/>
      <c r="F1" s="210" t="s">
        <v>4</v>
      </c>
      <c r="G1" s="210"/>
      <c r="H1" s="210"/>
      <c r="I1" s="211" t="s">
        <v>1851</v>
      </c>
      <c r="J1" s="211"/>
      <c r="K1" s="211"/>
      <c r="L1" s="211"/>
      <c r="M1" s="211"/>
      <c r="N1" s="211"/>
      <c r="O1" s="211"/>
      <c r="P1" s="211"/>
      <c r="Q1" s="211"/>
      <c r="R1" s="211"/>
      <c r="S1" s="211"/>
      <c r="T1" s="211"/>
    </row>
    <row r="2" spans="1:20" ht="30" customHeight="1" x14ac:dyDescent="0.25">
      <c r="A2" s="125" t="s">
        <v>1629</v>
      </c>
      <c r="B2" s="156" t="s">
        <v>79</v>
      </c>
      <c r="C2" s="212" t="s">
        <v>1852</v>
      </c>
      <c r="D2" s="212"/>
      <c r="E2" s="156" t="s">
        <v>1629</v>
      </c>
      <c r="F2" s="156" t="s">
        <v>1853</v>
      </c>
      <c r="G2" s="156" t="s">
        <v>1854</v>
      </c>
      <c r="H2" s="157" t="s">
        <v>1855</v>
      </c>
      <c r="I2" s="210" t="s">
        <v>1856</v>
      </c>
      <c r="J2" s="210"/>
      <c r="K2" s="210"/>
      <c r="L2" s="155"/>
      <c r="M2" s="210" t="s">
        <v>1857</v>
      </c>
      <c r="N2" s="210"/>
      <c r="O2" s="210"/>
      <c r="P2" s="155"/>
      <c r="Q2" s="211" t="s">
        <v>1858</v>
      </c>
      <c r="R2" s="211"/>
      <c r="S2" s="211"/>
    </row>
    <row r="3" spans="1:20" ht="72" customHeight="1" x14ac:dyDescent="0.25">
      <c r="A3" s="125"/>
      <c r="B3" s="156"/>
      <c r="C3" s="156" t="s">
        <v>1859</v>
      </c>
      <c r="D3" s="156" t="s">
        <v>1631</v>
      </c>
      <c r="E3" s="156"/>
      <c r="F3" s="156"/>
      <c r="G3" s="156"/>
      <c r="H3" s="156"/>
      <c r="I3" s="158" t="s">
        <v>1858</v>
      </c>
      <c r="J3" s="159" t="s">
        <v>1638</v>
      </c>
      <c r="K3" s="160" t="s">
        <v>1664</v>
      </c>
      <c r="L3" s="160"/>
      <c r="M3" s="158" t="s">
        <v>1858</v>
      </c>
      <c r="N3" s="160" t="s">
        <v>1638</v>
      </c>
      <c r="O3" s="160" t="s">
        <v>1664</v>
      </c>
      <c r="P3" s="160"/>
      <c r="Q3" s="159" t="s">
        <v>1858</v>
      </c>
      <c r="R3" s="161" t="s">
        <v>1638</v>
      </c>
      <c r="S3" s="162" t="s">
        <v>1664</v>
      </c>
      <c r="T3" s="163" t="s">
        <v>1860</v>
      </c>
    </row>
    <row r="4" spans="1:20" ht="30" customHeight="1" x14ac:dyDescent="0.25">
      <c r="A4" s="199">
        <v>1</v>
      </c>
      <c r="B4" s="202" t="s">
        <v>1649</v>
      </c>
      <c r="C4" s="202" t="str">
        <f>SUM(S4:S10)&amp;"/"&amp;SUM(R4:R10)</f>
        <v>22/22</v>
      </c>
      <c r="D4" s="206">
        <f>SUM(S4:S10)/SUM(R4:R10)</f>
        <v>1</v>
      </c>
      <c r="E4" s="164">
        <v>1</v>
      </c>
      <c r="F4" s="165" t="s">
        <v>1650</v>
      </c>
      <c r="G4" s="165" t="s">
        <v>1861</v>
      </c>
      <c r="H4" s="166" t="s">
        <v>1914</v>
      </c>
      <c r="I4" s="192">
        <f>COUNTIFS('2020 indicators'!F:F,'Bangkok context definitions'!F4,'2020 indicators'!Z:Z,"Bangkok Liveability Framework sub*")</f>
        <v>2</v>
      </c>
      <c r="J4" s="192">
        <f>COUNTIFS('2020 indicators'!F:F,'Bangkok context definitions'!F4,'2020 indicators'!Z:Z,"Bangkok Liveability Framework sub*",'2020 indicators'!U:U,TRUE)</f>
        <v>0</v>
      </c>
      <c r="K4" s="193">
        <f>COUNTIFS('2020 indicators'!F:F,'Bangkok context definitions'!F4,'2020 indicators'!Z:Z,"Bangkok Liveability Framework sub*",'2020 indicators'!T:T,"Completed")</f>
        <v>0</v>
      </c>
      <c r="L4" s="193"/>
      <c r="M4" s="193">
        <f>Q4-I4</f>
        <v>0</v>
      </c>
      <c r="N4" s="193">
        <f>COUNTIFS('2020 indicators'!F:F,'Bangkok context definitions'!F4,'2020 indicators'!Z:Z,"&lt;&gt;Bangkok Liveability Framework sub*",'2020 indicators'!U:U,TRUE)</f>
        <v>0</v>
      </c>
      <c r="O4" s="193">
        <f>COUNTIFS('2020 indicators'!F:F,'Bangkok context definitions'!F4,'2020 indicators'!Z:Z,"&lt;&gt;Bangkok Liveability Framework sub*",'2020 indicators'!T:T,"Completed")</f>
        <v>0</v>
      </c>
      <c r="P4" s="193"/>
      <c r="Q4" s="192">
        <f>COUNTIF('2020 indicators'!F:F,'Bangkok context definitions'!F4)</f>
        <v>2</v>
      </c>
      <c r="R4" s="167">
        <f t="shared" ref="R4:R27" si="0">J4+N4</f>
        <v>0</v>
      </c>
      <c r="S4" s="167">
        <f t="shared" ref="S4:S27" si="1">K4+O4</f>
        <v>0</v>
      </c>
      <c r="T4" s="168" t="str">
        <f>IF(R4=0,"",S4/R4)</f>
        <v/>
      </c>
    </row>
    <row r="5" spans="1:20" ht="30" customHeight="1" x14ac:dyDescent="0.25">
      <c r="A5" s="200"/>
      <c r="B5" s="203"/>
      <c r="C5" s="203"/>
      <c r="D5" s="207"/>
      <c r="E5" s="169">
        <v>2</v>
      </c>
      <c r="F5" s="170" t="s">
        <v>1659</v>
      </c>
      <c r="G5" s="170" t="s">
        <v>1862</v>
      </c>
      <c r="H5" s="171" t="s">
        <v>1915</v>
      </c>
      <c r="I5" s="194">
        <f>COUNTIFS('2020 indicators'!F:F,'Bangkok context definitions'!F5,'2020 indicators'!Z:Z,"Bangkok Liveability Framework sub*")</f>
        <v>2</v>
      </c>
      <c r="J5" s="194">
        <f>COUNTIFS('2020 indicators'!F:F,'Bangkok context definitions'!F5,'2020 indicators'!Z:Z,"Bangkok Liveability Framework sub*",'2020 indicators'!U:U,TRUE)</f>
        <v>1</v>
      </c>
      <c r="K5" s="195">
        <f>COUNTIFS('2020 indicators'!F:F,'Bangkok context definitions'!F5,'2020 indicators'!Z:Z,"Bangkok Liveability Framework sub*",'2020 indicators'!T:T,"Completed")</f>
        <v>1</v>
      </c>
      <c r="L5" s="195"/>
      <c r="M5" s="195">
        <f t="shared" ref="M5:M27" si="2">Q5-I5</f>
        <v>3</v>
      </c>
      <c r="N5" s="195">
        <f>COUNTIFS('2020 indicators'!F:F,'Bangkok context definitions'!F5,'2020 indicators'!Z:Z,"&lt;&gt;Bangkok Liveability Framework sub*",'2020 indicators'!U:U,TRUE)</f>
        <v>3</v>
      </c>
      <c r="O5" s="195">
        <f>COUNTIFS('2020 indicators'!F:F,'Bangkok context definitions'!F5,'2020 indicators'!Z:Z,"&lt;&gt;Bangkok Liveability Framework sub*",'2020 indicators'!T:T,"Completed")</f>
        <v>3</v>
      </c>
      <c r="P5" s="195"/>
      <c r="Q5" s="194">
        <f>COUNTIF('2020 indicators'!F:F,'Bangkok context definitions'!F5)</f>
        <v>5</v>
      </c>
      <c r="R5" s="172">
        <f t="shared" si="0"/>
        <v>4</v>
      </c>
      <c r="S5" s="172">
        <f t="shared" si="1"/>
        <v>4</v>
      </c>
      <c r="T5" s="173">
        <f t="shared" ref="T5:T28" si="3">IF(R5=0,"",S5/R5)</f>
        <v>1</v>
      </c>
    </row>
    <row r="6" spans="1:20" ht="30" customHeight="1" x14ac:dyDescent="0.25">
      <c r="A6" s="200"/>
      <c r="B6" s="203"/>
      <c r="C6" s="203"/>
      <c r="D6" s="207"/>
      <c r="E6" s="169">
        <v>3</v>
      </c>
      <c r="F6" s="170" t="s">
        <v>1668</v>
      </c>
      <c r="G6" s="170" t="s">
        <v>1863</v>
      </c>
      <c r="H6" s="171" t="s">
        <v>1916</v>
      </c>
      <c r="I6" s="194">
        <f>COUNTIFS('2020 indicators'!F:F,'Bangkok context definitions'!F6,'2020 indicators'!Z:Z,"Bangkok Liveability Framework sub*")</f>
        <v>1</v>
      </c>
      <c r="J6" s="194">
        <f>COUNTIFS('2020 indicators'!F:F,'Bangkok context definitions'!F6,'2020 indicators'!Z:Z,"Bangkok Liveability Framework sub*",'2020 indicators'!U:U,TRUE)</f>
        <v>0</v>
      </c>
      <c r="K6" s="195">
        <f>COUNTIFS('2020 indicators'!F:F,'Bangkok context definitions'!F6,'2020 indicators'!Z:Z,"Bangkok Liveability Framework sub*",'2020 indicators'!T:T,"Completed")</f>
        <v>0</v>
      </c>
      <c r="L6" s="195"/>
      <c r="M6" s="195">
        <f t="shared" si="2"/>
        <v>6</v>
      </c>
      <c r="N6" s="195">
        <f>COUNTIFS('2020 indicators'!F:F,'Bangkok context definitions'!F6,'2020 indicators'!Z:Z,"&lt;&gt;Bangkok Liveability Framework sub*",'2020 indicators'!U:U,TRUE)</f>
        <v>4</v>
      </c>
      <c r="O6" s="195">
        <f>COUNTIFS('2020 indicators'!F:F,'Bangkok context definitions'!F6,'2020 indicators'!Z:Z,"&lt;&gt;Bangkok Liveability Framework sub*",'2020 indicators'!T:T,"Completed")</f>
        <v>4</v>
      </c>
      <c r="P6" s="195"/>
      <c r="Q6" s="194">
        <f>COUNTIF('2020 indicators'!F:F,'Bangkok context definitions'!F6)</f>
        <v>7</v>
      </c>
      <c r="R6" s="172">
        <f t="shared" si="0"/>
        <v>4</v>
      </c>
      <c r="S6" s="172">
        <f t="shared" si="1"/>
        <v>4</v>
      </c>
      <c r="T6" s="173">
        <f t="shared" si="3"/>
        <v>1</v>
      </c>
    </row>
    <row r="7" spans="1:20" ht="30" customHeight="1" x14ac:dyDescent="0.25">
      <c r="A7" s="200"/>
      <c r="B7" s="203"/>
      <c r="C7" s="203"/>
      <c r="D7" s="207"/>
      <c r="E7" s="169">
        <v>4</v>
      </c>
      <c r="F7" s="170" t="s">
        <v>1682</v>
      </c>
      <c r="G7" s="170" t="s">
        <v>1864</v>
      </c>
      <c r="H7" s="171" t="s">
        <v>1917</v>
      </c>
      <c r="I7" s="194">
        <f>COUNTIFS('2020 indicators'!F:F,'Bangkok context definitions'!F7,'2020 indicators'!Z:Z,"Bangkok Liveability Framework sub*")</f>
        <v>4</v>
      </c>
      <c r="J7" s="194">
        <f>COUNTIFS('2020 indicators'!F:F,'Bangkok context definitions'!F7,'2020 indicators'!Z:Z,"Bangkok Liveability Framework sub*",'2020 indicators'!U:U,TRUE)</f>
        <v>0</v>
      </c>
      <c r="K7" s="195">
        <f>COUNTIFS('2020 indicators'!F:F,'Bangkok context definitions'!F7,'2020 indicators'!Z:Z,"Bangkok Liveability Framework sub*",'2020 indicators'!T:T,"Completed")</f>
        <v>0</v>
      </c>
      <c r="L7" s="195"/>
      <c r="M7" s="195">
        <f t="shared" si="2"/>
        <v>1</v>
      </c>
      <c r="N7" s="195">
        <f>COUNTIFS('2020 indicators'!F:F,'Bangkok context definitions'!F7,'2020 indicators'!Z:Z,"&lt;&gt;Bangkok Liveability Framework sub*",'2020 indicators'!U:U,TRUE)</f>
        <v>1</v>
      </c>
      <c r="O7" s="195">
        <f>COUNTIFS('2020 indicators'!F:F,'Bangkok context definitions'!F7,'2020 indicators'!Z:Z,"&lt;&gt;Bangkok Liveability Framework sub*",'2020 indicators'!T:T,"Completed")</f>
        <v>1</v>
      </c>
      <c r="P7" s="195"/>
      <c r="Q7" s="194">
        <f>COUNTIF('2020 indicators'!F:F,'Bangkok context definitions'!F7)</f>
        <v>5</v>
      </c>
      <c r="R7" s="172">
        <f t="shared" si="0"/>
        <v>1</v>
      </c>
      <c r="S7" s="172">
        <f t="shared" si="1"/>
        <v>1</v>
      </c>
      <c r="T7" s="173">
        <f t="shared" si="3"/>
        <v>1</v>
      </c>
    </row>
    <row r="8" spans="1:20" ht="30" customHeight="1" x14ac:dyDescent="0.25">
      <c r="A8" s="200"/>
      <c r="B8" s="203"/>
      <c r="C8" s="203"/>
      <c r="D8" s="207"/>
      <c r="E8" s="169">
        <v>5</v>
      </c>
      <c r="F8" s="170" t="s">
        <v>1690</v>
      </c>
      <c r="G8" s="170" t="s">
        <v>1865</v>
      </c>
      <c r="H8" s="171" t="s">
        <v>1918</v>
      </c>
      <c r="I8" s="194">
        <f>COUNTIFS('2020 indicators'!F:F,'Bangkok context definitions'!F8,'2020 indicators'!Z:Z,"Bangkok Liveability Framework sub*")</f>
        <v>3</v>
      </c>
      <c r="J8" s="194">
        <f>COUNTIFS('2020 indicators'!F:F,'Bangkok context definitions'!F8,'2020 indicators'!Z:Z,"Bangkok Liveability Framework sub*",'2020 indicators'!U:U,TRUE)</f>
        <v>2</v>
      </c>
      <c r="K8" s="195">
        <f>COUNTIFS('2020 indicators'!F:F,'Bangkok context definitions'!F8,'2020 indicators'!Z:Z,"Bangkok Liveability Framework sub*",'2020 indicators'!T:T,"Completed")</f>
        <v>2</v>
      </c>
      <c r="L8" s="195"/>
      <c r="M8" s="195">
        <f t="shared" si="2"/>
        <v>3</v>
      </c>
      <c r="N8" s="195">
        <f>COUNTIFS('2020 indicators'!F:F,'Bangkok context definitions'!F8,'2020 indicators'!Z:Z,"&lt;&gt;Bangkok Liveability Framework sub*",'2020 indicators'!U:U,TRUE)</f>
        <v>2</v>
      </c>
      <c r="O8" s="195">
        <f>COUNTIFS('2020 indicators'!F:F,'Bangkok context definitions'!F8,'2020 indicators'!Z:Z,"&lt;&gt;Bangkok Liveability Framework sub*",'2020 indicators'!T:T,"Completed")</f>
        <v>2</v>
      </c>
      <c r="P8" s="195"/>
      <c r="Q8" s="194">
        <f>COUNTIF('2020 indicators'!F:F,'Bangkok context definitions'!F8)</f>
        <v>6</v>
      </c>
      <c r="R8" s="172">
        <f t="shared" si="0"/>
        <v>4</v>
      </c>
      <c r="S8" s="172">
        <f t="shared" si="1"/>
        <v>4</v>
      </c>
      <c r="T8" s="173">
        <f t="shared" si="3"/>
        <v>1</v>
      </c>
    </row>
    <row r="9" spans="1:20" ht="30" customHeight="1" x14ac:dyDescent="0.25">
      <c r="A9" s="200"/>
      <c r="B9" s="203"/>
      <c r="C9" s="203"/>
      <c r="D9" s="207"/>
      <c r="E9" s="169">
        <v>6</v>
      </c>
      <c r="F9" s="170" t="s">
        <v>1701</v>
      </c>
      <c r="G9" s="170" t="s">
        <v>1866</v>
      </c>
      <c r="H9" s="171" t="s">
        <v>1919</v>
      </c>
      <c r="I9" s="194">
        <f>COUNTIFS('2020 indicators'!F:F,'Bangkok context definitions'!F9,'2020 indicators'!Z:Z,"Bangkok Liveability Framework sub*")</f>
        <v>2</v>
      </c>
      <c r="J9" s="194">
        <f>COUNTIFS('2020 indicators'!F:F,'Bangkok context definitions'!F9,'2020 indicators'!Z:Z,"Bangkok Liveability Framework sub*",'2020 indicators'!U:U,TRUE)</f>
        <v>0</v>
      </c>
      <c r="K9" s="195">
        <f>COUNTIFS('2020 indicators'!F:F,'Bangkok context definitions'!F9,'2020 indicators'!Z:Z,"Bangkok Liveability Framework sub*",'2020 indicators'!T:T,"Completed")</f>
        <v>0</v>
      </c>
      <c r="L9" s="195"/>
      <c r="M9" s="195">
        <f t="shared" si="2"/>
        <v>8</v>
      </c>
      <c r="N9" s="195">
        <f>COUNTIFS('2020 indicators'!F:F,'Bangkok context definitions'!F9,'2020 indicators'!Z:Z,"&lt;&gt;Bangkok Liveability Framework sub*",'2020 indicators'!U:U,TRUE)</f>
        <v>6</v>
      </c>
      <c r="O9" s="195">
        <f>COUNTIFS('2020 indicators'!F:F,'Bangkok context definitions'!F9,'2020 indicators'!Z:Z,"&lt;&gt;Bangkok Liveability Framework sub*",'2020 indicators'!T:T,"Completed")</f>
        <v>6</v>
      </c>
      <c r="P9" s="195"/>
      <c r="Q9" s="194">
        <f>COUNTIF('2020 indicators'!F:F,'Bangkok context definitions'!F9)</f>
        <v>10</v>
      </c>
      <c r="R9" s="172">
        <f t="shared" si="0"/>
        <v>6</v>
      </c>
      <c r="S9" s="172">
        <f t="shared" si="1"/>
        <v>6</v>
      </c>
      <c r="T9" s="173">
        <f t="shared" si="3"/>
        <v>1</v>
      </c>
    </row>
    <row r="10" spans="1:20" ht="30" customHeight="1" x14ac:dyDescent="0.25">
      <c r="A10" s="201"/>
      <c r="B10" s="204"/>
      <c r="C10" s="204"/>
      <c r="D10" s="208"/>
      <c r="E10" s="174">
        <v>7</v>
      </c>
      <c r="F10" s="175" t="s">
        <v>1710</v>
      </c>
      <c r="G10" s="175" t="s">
        <v>1867</v>
      </c>
      <c r="H10" s="176" t="s">
        <v>1920</v>
      </c>
      <c r="I10" s="196">
        <f>COUNTIFS('2020 indicators'!F:F,'Bangkok context definitions'!F10,'2020 indicators'!Z:Z,"Bangkok Liveability Framework sub*")</f>
        <v>3</v>
      </c>
      <c r="J10" s="196">
        <f>COUNTIFS('2020 indicators'!F:F,'Bangkok context definitions'!F10,'2020 indicators'!Z:Z,"Bangkok Liveability Framework sub*",'2020 indicators'!U:U,TRUE)</f>
        <v>0</v>
      </c>
      <c r="K10" s="197">
        <f>COUNTIFS('2020 indicators'!F:F,'Bangkok context definitions'!F10,'2020 indicators'!Z:Z,"Bangkok Liveability Framework sub*",'2020 indicators'!T:T,"Completed")</f>
        <v>0</v>
      </c>
      <c r="L10" s="197"/>
      <c r="M10" s="197">
        <f t="shared" si="2"/>
        <v>6</v>
      </c>
      <c r="N10" s="197">
        <f>COUNTIFS('2020 indicators'!F:F,'Bangkok context definitions'!F10,'2020 indicators'!Z:Z,"&lt;&gt;Bangkok Liveability Framework sub*",'2020 indicators'!U:U,TRUE)</f>
        <v>3</v>
      </c>
      <c r="O10" s="197">
        <f>COUNTIFS('2020 indicators'!F:F,'Bangkok context definitions'!F10,'2020 indicators'!Z:Z,"&lt;&gt;Bangkok Liveability Framework sub*",'2020 indicators'!T:T,"Completed")</f>
        <v>3</v>
      </c>
      <c r="P10" s="197"/>
      <c r="Q10" s="196">
        <f>COUNTIF('2020 indicators'!F:F,'Bangkok context definitions'!F10)</f>
        <v>9</v>
      </c>
      <c r="R10" s="177">
        <f t="shared" si="0"/>
        <v>3</v>
      </c>
      <c r="S10" s="177">
        <f t="shared" si="1"/>
        <v>3</v>
      </c>
      <c r="T10" s="178">
        <f t="shared" si="3"/>
        <v>1</v>
      </c>
    </row>
    <row r="11" spans="1:20" ht="30" customHeight="1" x14ac:dyDescent="0.25">
      <c r="A11" s="199">
        <v>2</v>
      </c>
      <c r="B11" s="202" t="s">
        <v>1727</v>
      </c>
      <c r="C11" s="202" t="str">
        <f>SUM(S11:S14)&amp;"/"&amp;SUM(R11:R14)</f>
        <v>13/13</v>
      </c>
      <c r="D11" s="205">
        <f>SUM(S11:S14)/SUM(R11:R14)</f>
        <v>1</v>
      </c>
      <c r="E11" s="164">
        <v>8</v>
      </c>
      <c r="F11" s="165" t="s">
        <v>51</v>
      </c>
      <c r="G11" s="165" t="s">
        <v>1868</v>
      </c>
      <c r="H11" s="166" t="s">
        <v>1921</v>
      </c>
      <c r="I11" s="192">
        <f>COUNTIFS('2020 indicators'!F:F,'Bangkok context definitions'!F11,'2020 indicators'!Z:Z,"Bangkok Liveability Framework sub*")</f>
        <v>3</v>
      </c>
      <c r="J11" s="192">
        <f>COUNTIFS('2020 indicators'!F:F,'Bangkok context definitions'!F11,'2020 indicators'!Z:Z,"Bangkok Liveability Framework sub*",'2020 indicators'!U:U,TRUE)</f>
        <v>2</v>
      </c>
      <c r="K11" s="193">
        <f>COUNTIFS('2020 indicators'!F:F,'Bangkok context definitions'!F11,'2020 indicators'!Z:Z,"Bangkok Liveability Framework sub*",'2020 indicators'!T:T,"Completed")</f>
        <v>2</v>
      </c>
      <c r="L11" s="193"/>
      <c r="M11" s="193">
        <f t="shared" si="2"/>
        <v>0</v>
      </c>
      <c r="N11" s="193">
        <f>COUNTIFS('2020 indicators'!F:F,'Bangkok context definitions'!F11,'2020 indicators'!Z:Z,"&lt;&gt;Bangkok Liveability Framework sub*",'2020 indicators'!U:U,TRUE)</f>
        <v>0</v>
      </c>
      <c r="O11" s="193">
        <f>COUNTIFS('2020 indicators'!F:F,'Bangkok context definitions'!F11,'2020 indicators'!Z:Z,"&lt;&gt;Bangkok Liveability Framework sub*",'2020 indicators'!T:T,"Completed")</f>
        <v>0</v>
      </c>
      <c r="P11" s="193"/>
      <c r="Q11" s="192">
        <f>COUNTIF('2020 indicators'!F:F,'Bangkok context definitions'!F11)</f>
        <v>3</v>
      </c>
      <c r="R11" s="167">
        <f t="shared" si="0"/>
        <v>2</v>
      </c>
      <c r="S11" s="167">
        <f t="shared" si="1"/>
        <v>2</v>
      </c>
      <c r="T11" s="168">
        <f t="shared" si="3"/>
        <v>1</v>
      </c>
    </row>
    <row r="12" spans="1:20" ht="30" customHeight="1" x14ac:dyDescent="0.25">
      <c r="A12" s="200"/>
      <c r="B12" s="203"/>
      <c r="C12" s="203"/>
      <c r="D12" s="203"/>
      <c r="E12" s="169">
        <v>9</v>
      </c>
      <c r="F12" s="170" t="s">
        <v>1732</v>
      </c>
      <c r="G12" s="170" t="s">
        <v>1869</v>
      </c>
      <c r="H12" s="171" t="s">
        <v>1922</v>
      </c>
      <c r="I12" s="194">
        <f>COUNTIFS('2020 indicators'!F:F,'Bangkok context definitions'!F12,'2020 indicators'!Z:Z,"Bangkok Liveability Framework sub*")</f>
        <v>3</v>
      </c>
      <c r="J12" s="194">
        <f>COUNTIFS('2020 indicators'!F:F,'Bangkok context definitions'!F12,'2020 indicators'!Z:Z,"Bangkok Liveability Framework sub*",'2020 indicators'!U:U,TRUE)</f>
        <v>2</v>
      </c>
      <c r="K12" s="195">
        <f>COUNTIFS('2020 indicators'!F:F,'Bangkok context definitions'!F12,'2020 indicators'!Z:Z,"Bangkok Liveability Framework sub*",'2020 indicators'!T:T,"Completed")</f>
        <v>2</v>
      </c>
      <c r="L12" s="195"/>
      <c r="M12" s="195">
        <f t="shared" si="2"/>
        <v>2</v>
      </c>
      <c r="N12" s="195">
        <f>COUNTIFS('2020 indicators'!F:F,'Bangkok context definitions'!F12,'2020 indicators'!Z:Z,"&lt;&gt;Bangkok Liveability Framework sub*",'2020 indicators'!U:U,TRUE)</f>
        <v>2</v>
      </c>
      <c r="O12" s="195">
        <f>COUNTIFS('2020 indicators'!F:F,'Bangkok context definitions'!F12,'2020 indicators'!Z:Z,"&lt;&gt;Bangkok Liveability Framework sub*",'2020 indicators'!T:T,"Completed")</f>
        <v>2</v>
      </c>
      <c r="P12" s="195"/>
      <c r="Q12" s="194">
        <f>COUNTIF('2020 indicators'!F:F,'Bangkok context definitions'!F12)</f>
        <v>5</v>
      </c>
      <c r="R12" s="172">
        <f t="shared" si="0"/>
        <v>4</v>
      </c>
      <c r="S12" s="172">
        <f t="shared" si="1"/>
        <v>4</v>
      </c>
      <c r="T12" s="173">
        <f t="shared" si="3"/>
        <v>1</v>
      </c>
    </row>
    <row r="13" spans="1:20" ht="30" customHeight="1" x14ac:dyDescent="0.25">
      <c r="A13" s="200"/>
      <c r="B13" s="203"/>
      <c r="C13" s="203"/>
      <c r="D13" s="203"/>
      <c r="E13" s="169">
        <v>10</v>
      </c>
      <c r="F13" s="170" t="s">
        <v>1742</v>
      </c>
      <c r="G13" s="170" t="s">
        <v>1870</v>
      </c>
      <c r="H13" s="171" t="s">
        <v>1923</v>
      </c>
      <c r="I13" s="194">
        <f>COUNTIFS('2020 indicators'!F:F,'Bangkok context definitions'!F13,'2020 indicators'!Z:Z,"Bangkok Liveability Framework sub*")</f>
        <v>3</v>
      </c>
      <c r="J13" s="194">
        <f>COUNTIFS('2020 indicators'!F:F,'Bangkok context definitions'!F13,'2020 indicators'!Z:Z,"Bangkok Liveability Framework sub*",'2020 indicators'!U:U,TRUE)</f>
        <v>2</v>
      </c>
      <c r="K13" s="195">
        <f>COUNTIFS('2020 indicators'!F:F,'Bangkok context definitions'!F13,'2020 indicators'!Z:Z,"Bangkok Liveability Framework sub*",'2020 indicators'!T:T,"Completed")</f>
        <v>2</v>
      </c>
      <c r="L13" s="195"/>
      <c r="M13" s="195">
        <f t="shared" si="2"/>
        <v>1</v>
      </c>
      <c r="N13" s="195">
        <f>COUNTIFS('2020 indicators'!F:F,'Bangkok context definitions'!F13,'2020 indicators'!Z:Z,"&lt;&gt;Bangkok Liveability Framework sub*",'2020 indicators'!U:U,TRUE)</f>
        <v>1</v>
      </c>
      <c r="O13" s="195">
        <f>COUNTIFS('2020 indicators'!F:F,'Bangkok context definitions'!F13,'2020 indicators'!Z:Z,"&lt;&gt;Bangkok Liveability Framework sub*",'2020 indicators'!T:T,"Completed")</f>
        <v>1</v>
      </c>
      <c r="P13" s="195"/>
      <c r="Q13" s="194">
        <f>COUNTIF('2020 indicators'!F:F,'Bangkok context definitions'!F13)</f>
        <v>4</v>
      </c>
      <c r="R13" s="172">
        <f t="shared" si="0"/>
        <v>3</v>
      </c>
      <c r="S13" s="172">
        <f t="shared" si="1"/>
        <v>3</v>
      </c>
      <c r="T13" s="173">
        <f t="shared" si="3"/>
        <v>1</v>
      </c>
    </row>
    <row r="14" spans="1:20" ht="30" customHeight="1" x14ac:dyDescent="0.25">
      <c r="A14" s="201"/>
      <c r="B14" s="204"/>
      <c r="C14" s="204"/>
      <c r="D14" s="204"/>
      <c r="E14" s="174">
        <v>11</v>
      </c>
      <c r="F14" s="175" t="s">
        <v>1755</v>
      </c>
      <c r="G14" s="175" t="s">
        <v>1871</v>
      </c>
      <c r="H14" s="176" t="s">
        <v>1924</v>
      </c>
      <c r="I14" s="196">
        <f>COUNTIFS('2020 indicators'!F:F,'Bangkok context definitions'!F14,'2020 indicators'!Z:Z,"Bangkok Liveability Framework sub*")</f>
        <v>3</v>
      </c>
      <c r="J14" s="196">
        <f>COUNTIFS('2020 indicators'!F:F,'Bangkok context definitions'!F14,'2020 indicators'!Z:Z,"Bangkok Liveability Framework sub*",'2020 indicators'!U:U,TRUE)</f>
        <v>2</v>
      </c>
      <c r="K14" s="197">
        <f>COUNTIFS('2020 indicators'!F:F,'Bangkok context definitions'!F14,'2020 indicators'!Z:Z,"Bangkok Liveability Framework sub*",'2020 indicators'!T:T,"Completed")</f>
        <v>2</v>
      </c>
      <c r="L14" s="197"/>
      <c r="M14" s="197">
        <f t="shared" si="2"/>
        <v>2</v>
      </c>
      <c r="N14" s="197">
        <f>COUNTIFS('2020 indicators'!F:F,'Bangkok context definitions'!F14,'2020 indicators'!Z:Z,"&lt;&gt;Bangkok Liveability Framework sub*",'2020 indicators'!U:U,TRUE)</f>
        <v>2</v>
      </c>
      <c r="O14" s="197">
        <f>COUNTIFS('2020 indicators'!F:F,'Bangkok context definitions'!F14,'2020 indicators'!Z:Z,"&lt;&gt;Bangkok Liveability Framework sub*",'2020 indicators'!T:T,"Completed")</f>
        <v>2</v>
      </c>
      <c r="P14" s="197"/>
      <c r="Q14" s="196">
        <f>COUNTIF('2020 indicators'!F:F,'Bangkok context definitions'!F14)</f>
        <v>5</v>
      </c>
      <c r="R14" s="177">
        <f t="shared" si="0"/>
        <v>4</v>
      </c>
      <c r="S14" s="177">
        <f t="shared" si="1"/>
        <v>4</v>
      </c>
      <c r="T14" s="178">
        <f t="shared" si="3"/>
        <v>1</v>
      </c>
    </row>
    <row r="15" spans="1:20" ht="30" customHeight="1" x14ac:dyDescent="0.25">
      <c r="A15" s="199">
        <v>3</v>
      </c>
      <c r="B15" s="202" t="s">
        <v>1761</v>
      </c>
      <c r="C15" s="202" t="str">
        <f>SUM(S15:S22)&amp;"/"&amp;SUM(R15:R22)</f>
        <v>22/22</v>
      </c>
      <c r="D15" s="205">
        <f>SUM(S15:S22)/SUM(R15:R22)</f>
        <v>1</v>
      </c>
      <c r="E15" s="164">
        <v>12</v>
      </c>
      <c r="F15" s="165" t="s">
        <v>1762</v>
      </c>
      <c r="G15" s="165" t="s">
        <v>1872</v>
      </c>
      <c r="H15" s="166" t="s">
        <v>1925</v>
      </c>
      <c r="I15" s="192">
        <f>COUNTIFS('2020 indicators'!F:F,'Bangkok context definitions'!F15,'2020 indicators'!Z:Z,"Bangkok Liveability Framework sub*")</f>
        <v>5</v>
      </c>
      <c r="J15" s="192">
        <f>COUNTIFS('2020 indicators'!F:F,'Bangkok context definitions'!F15,'2020 indicators'!Z:Z,"Bangkok Liveability Framework sub*",'2020 indicators'!U:U,TRUE)</f>
        <v>0</v>
      </c>
      <c r="K15" s="193">
        <f>COUNTIFS('2020 indicators'!F:F,'Bangkok context definitions'!F15,'2020 indicators'!Z:Z,"Bangkok Liveability Framework sub*",'2020 indicators'!T:T,"Completed")</f>
        <v>0</v>
      </c>
      <c r="L15" s="193"/>
      <c r="M15" s="193">
        <f t="shared" si="2"/>
        <v>3</v>
      </c>
      <c r="N15" s="193">
        <f>COUNTIFS('2020 indicators'!F:F,'Bangkok context definitions'!F15,'2020 indicators'!Z:Z,"&lt;&gt;Bangkok Liveability Framework sub*",'2020 indicators'!U:U,TRUE)</f>
        <v>2</v>
      </c>
      <c r="O15" s="193">
        <f>COUNTIFS('2020 indicators'!F:F,'Bangkok context definitions'!F15,'2020 indicators'!Z:Z,"&lt;&gt;Bangkok Liveability Framework sub*",'2020 indicators'!T:T,"Completed")</f>
        <v>2</v>
      </c>
      <c r="P15" s="193"/>
      <c r="Q15" s="192">
        <f>COUNTIF('2020 indicators'!F:F,'Bangkok context definitions'!F15)</f>
        <v>8</v>
      </c>
      <c r="R15" s="167">
        <f t="shared" si="0"/>
        <v>2</v>
      </c>
      <c r="S15" s="167">
        <f t="shared" si="1"/>
        <v>2</v>
      </c>
      <c r="T15" s="168">
        <f t="shared" si="3"/>
        <v>1</v>
      </c>
    </row>
    <row r="16" spans="1:20" ht="30" customHeight="1" x14ac:dyDescent="0.25">
      <c r="A16" s="200"/>
      <c r="B16" s="203"/>
      <c r="C16" s="203"/>
      <c r="D16" s="203"/>
      <c r="E16" s="169">
        <v>13</v>
      </c>
      <c r="F16" s="170" t="s">
        <v>1776</v>
      </c>
      <c r="G16" s="170" t="s">
        <v>1873</v>
      </c>
      <c r="H16" s="171" t="s">
        <v>1926</v>
      </c>
      <c r="I16" s="194">
        <f>COUNTIFS('2020 indicators'!F:F,'Bangkok context definitions'!F16,'2020 indicators'!Z:Z,"Bangkok Liveability Framework sub*")</f>
        <v>1</v>
      </c>
      <c r="J16" s="194">
        <f>COUNTIFS('2020 indicators'!F:F,'Bangkok context definitions'!F16,'2020 indicators'!Z:Z,"Bangkok Liveability Framework sub*",'2020 indicators'!U:U,TRUE)</f>
        <v>1</v>
      </c>
      <c r="K16" s="195">
        <f>COUNTIFS('2020 indicators'!F:F,'Bangkok context definitions'!F16,'2020 indicators'!Z:Z,"Bangkok Liveability Framework sub*",'2020 indicators'!T:T,"Completed")</f>
        <v>1</v>
      </c>
      <c r="L16" s="195"/>
      <c r="M16" s="195">
        <f t="shared" si="2"/>
        <v>10</v>
      </c>
      <c r="N16" s="195">
        <f>COUNTIFS('2020 indicators'!F:F,'Bangkok context definitions'!F16,'2020 indicators'!Z:Z,"&lt;&gt;Bangkok Liveability Framework sub*",'2020 indicators'!U:U,TRUE)</f>
        <v>9</v>
      </c>
      <c r="O16" s="195">
        <f>COUNTIFS('2020 indicators'!F:F,'Bangkok context definitions'!F16,'2020 indicators'!Z:Z,"&lt;&gt;Bangkok Liveability Framework sub*",'2020 indicators'!T:T,"Completed")</f>
        <v>9</v>
      </c>
      <c r="P16" s="195"/>
      <c r="Q16" s="194">
        <f>COUNTIF('2020 indicators'!F:F,'Bangkok context definitions'!F16)</f>
        <v>11</v>
      </c>
      <c r="R16" s="172">
        <f t="shared" si="0"/>
        <v>10</v>
      </c>
      <c r="S16" s="172">
        <f t="shared" si="1"/>
        <v>10</v>
      </c>
      <c r="T16" s="173">
        <f t="shared" si="3"/>
        <v>1</v>
      </c>
    </row>
    <row r="17" spans="1:20" ht="30" customHeight="1" x14ac:dyDescent="0.25">
      <c r="A17" s="200"/>
      <c r="B17" s="203"/>
      <c r="C17" s="203"/>
      <c r="D17" s="203"/>
      <c r="E17" s="169">
        <v>14</v>
      </c>
      <c r="F17" s="170" t="s">
        <v>1783</v>
      </c>
      <c r="G17" s="170" t="s">
        <v>1874</v>
      </c>
      <c r="H17" s="171" t="s">
        <v>1927</v>
      </c>
      <c r="I17" s="194">
        <f>COUNTIFS('2020 indicators'!F:F,'Bangkok context definitions'!F17,'2020 indicators'!Z:Z,"Bangkok Liveability Framework sub*")</f>
        <v>2</v>
      </c>
      <c r="J17" s="194">
        <f>COUNTIFS('2020 indicators'!F:F,'Bangkok context definitions'!F17,'2020 indicators'!Z:Z,"Bangkok Liveability Framework sub*",'2020 indicators'!U:U,TRUE)</f>
        <v>0</v>
      </c>
      <c r="K17" s="195">
        <f>COUNTIFS('2020 indicators'!F:F,'Bangkok context definitions'!F17,'2020 indicators'!Z:Z,"Bangkok Liveability Framework sub*",'2020 indicators'!T:T,"Completed")</f>
        <v>0</v>
      </c>
      <c r="L17" s="195"/>
      <c r="M17" s="195">
        <f t="shared" si="2"/>
        <v>1</v>
      </c>
      <c r="N17" s="195">
        <f>COUNTIFS('2020 indicators'!F:F,'Bangkok context definitions'!F17,'2020 indicators'!Z:Z,"&lt;&gt;Bangkok Liveability Framework sub*",'2020 indicators'!U:U,TRUE)</f>
        <v>0</v>
      </c>
      <c r="O17" s="195">
        <f>COUNTIFS('2020 indicators'!F:F,'Bangkok context definitions'!F17,'2020 indicators'!Z:Z,"&lt;&gt;Bangkok Liveability Framework sub*",'2020 indicators'!T:T,"Completed")</f>
        <v>0</v>
      </c>
      <c r="P17" s="195"/>
      <c r="Q17" s="194">
        <f>COUNTIF('2020 indicators'!F:F,'Bangkok context definitions'!F17)</f>
        <v>3</v>
      </c>
      <c r="R17" s="172">
        <f t="shared" si="0"/>
        <v>0</v>
      </c>
      <c r="S17" s="172">
        <f t="shared" si="1"/>
        <v>0</v>
      </c>
      <c r="T17" s="173" t="str">
        <f t="shared" si="3"/>
        <v/>
      </c>
    </row>
    <row r="18" spans="1:20" ht="30" customHeight="1" x14ac:dyDescent="0.25">
      <c r="A18" s="200"/>
      <c r="B18" s="203"/>
      <c r="C18" s="203"/>
      <c r="D18" s="203"/>
      <c r="E18" s="169">
        <v>15</v>
      </c>
      <c r="F18" s="170" t="s">
        <v>53</v>
      </c>
      <c r="G18" s="170" t="s">
        <v>1875</v>
      </c>
      <c r="H18" s="171" t="s">
        <v>1928</v>
      </c>
      <c r="I18" s="194">
        <f>COUNTIFS('2020 indicators'!F:F,'Bangkok context definitions'!F18,'2020 indicators'!Z:Z,"Bangkok Liveability Framework sub*")</f>
        <v>2</v>
      </c>
      <c r="J18" s="194">
        <f>COUNTIFS('2020 indicators'!F:F,'Bangkok context definitions'!F18,'2020 indicators'!Z:Z,"Bangkok Liveability Framework sub*",'2020 indicators'!U:U,TRUE)</f>
        <v>0</v>
      </c>
      <c r="K18" s="195">
        <f>COUNTIFS('2020 indicators'!F:F,'Bangkok context definitions'!F18,'2020 indicators'!Z:Z,"Bangkok Liveability Framework sub*",'2020 indicators'!T:T,"Completed")</f>
        <v>0</v>
      </c>
      <c r="L18" s="195"/>
      <c r="M18" s="195">
        <f t="shared" si="2"/>
        <v>0</v>
      </c>
      <c r="N18" s="195">
        <f>COUNTIFS('2020 indicators'!F:F,'Bangkok context definitions'!F18,'2020 indicators'!Z:Z,"&lt;&gt;Bangkok Liveability Framework sub*",'2020 indicators'!U:U,TRUE)</f>
        <v>0</v>
      </c>
      <c r="O18" s="195">
        <f>COUNTIFS('2020 indicators'!F:F,'Bangkok context definitions'!F18,'2020 indicators'!Z:Z,"&lt;&gt;Bangkok Liveability Framework sub*",'2020 indicators'!T:T,"Completed")</f>
        <v>0</v>
      </c>
      <c r="P18" s="195"/>
      <c r="Q18" s="194">
        <f>COUNTIF('2020 indicators'!F:F,'Bangkok context definitions'!F18)</f>
        <v>2</v>
      </c>
      <c r="R18" s="172">
        <f t="shared" si="0"/>
        <v>0</v>
      </c>
      <c r="S18" s="172">
        <f t="shared" si="1"/>
        <v>0</v>
      </c>
      <c r="T18" s="173" t="str">
        <f t="shared" si="3"/>
        <v/>
      </c>
    </row>
    <row r="19" spans="1:20" ht="30" customHeight="1" x14ac:dyDescent="0.25">
      <c r="A19" s="200"/>
      <c r="B19" s="203"/>
      <c r="C19" s="203"/>
      <c r="D19" s="203"/>
      <c r="E19" s="169">
        <v>16</v>
      </c>
      <c r="F19" s="170" t="s">
        <v>1788</v>
      </c>
      <c r="G19" s="170" t="s">
        <v>1876</v>
      </c>
      <c r="H19" s="171" t="s">
        <v>1929</v>
      </c>
      <c r="I19" s="194">
        <f>COUNTIFS('2020 indicators'!F:F,'Bangkok context definitions'!F19,'2020 indicators'!Z:Z,"Bangkok Liveability Framework sub*")</f>
        <v>1</v>
      </c>
      <c r="J19" s="194">
        <f>COUNTIFS('2020 indicators'!F:F,'Bangkok context definitions'!F19,'2020 indicators'!Z:Z,"Bangkok Liveability Framework sub*",'2020 indicators'!U:U,TRUE)</f>
        <v>0</v>
      </c>
      <c r="K19" s="195">
        <f>COUNTIFS('2020 indicators'!F:F,'Bangkok context definitions'!F19,'2020 indicators'!Z:Z,"Bangkok Liveability Framework sub*",'2020 indicators'!T:T,"Completed")</f>
        <v>0</v>
      </c>
      <c r="L19" s="195"/>
      <c r="M19" s="195">
        <f t="shared" si="2"/>
        <v>1</v>
      </c>
      <c r="N19" s="195">
        <f>COUNTIFS('2020 indicators'!F:F,'Bangkok context definitions'!F19,'2020 indicators'!Z:Z,"&lt;&gt;Bangkok Liveability Framework sub*",'2020 indicators'!U:U,TRUE)</f>
        <v>0</v>
      </c>
      <c r="O19" s="195">
        <f>COUNTIFS('2020 indicators'!F:F,'Bangkok context definitions'!F19,'2020 indicators'!Z:Z,"&lt;&gt;Bangkok Liveability Framework sub*",'2020 indicators'!T:T,"Completed")</f>
        <v>0</v>
      </c>
      <c r="P19" s="195"/>
      <c r="Q19" s="194">
        <f>COUNTIF('2020 indicators'!F:F,'Bangkok context definitions'!F19)</f>
        <v>2</v>
      </c>
      <c r="R19" s="172">
        <f t="shared" si="0"/>
        <v>0</v>
      </c>
      <c r="S19" s="172">
        <f t="shared" si="1"/>
        <v>0</v>
      </c>
      <c r="T19" s="173" t="str">
        <f t="shared" si="3"/>
        <v/>
      </c>
    </row>
    <row r="20" spans="1:20" ht="30" customHeight="1" x14ac:dyDescent="0.25">
      <c r="A20" s="200"/>
      <c r="B20" s="203"/>
      <c r="C20" s="203"/>
      <c r="D20" s="203"/>
      <c r="E20" s="169">
        <v>17</v>
      </c>
      <c r="F20" s="170" t="s">
        <v>1791</v>
      </c>
      <c r="G20" s="170" t="s">
        <v>1877</v>
      </c>
      <c r="H20" s="171" t="s">
        <v>1930</v>
      </c>
      <c r="I20" s="194">
        <f>COUNTIFS('2020 indicators'!F:F,'Bangkok context definitions'!F20,'2020 indicators'!Z:Z,"Bangkok Liveability Framework sub*")</f>
        <v>7</v>
      </c>
      <c r="J20" s="194">
        <f>COUNTIFS('2020 indicators'!F:F,'Bangkok context definitions'!F20,'2020 indicators'!Z:Z,"Bangkok Liveability Framework sub*",'2020 indicators'!U:U,TRUE)</f>
        <v>1</v>
      </c>
      <c r="K20" s="195">
        <f>COUNTIFS('2020 indicators'!F:F,'Bangkok context definitions'!F20,'2020 indicators'!Z:Z,"Bangkok Liveability Framework sub*",'2020 indicators'!T:T,"Completed")</f>
        <v>1</v>
      </c>
      <c r="L20" s="195"/>
      <c r="M20" s="195">
        <f t="shared" si="2"/>
        <v>4</v>
      </c>
      <c r="N20" s="195">
        <f>COUNTIFS('2020 indicators'!F:F,'Bangkok context definitions'!F20,'2020 indicators'!Z:Z,"&lt;&gt;Bangkok Liveability Framework sub*",'2020 indicators'!U:U,TRUE)</f>
        <v>4</v>
      </c>
      <c r="O20" s="195">
        <f>COUNTIFS('2020 indicators'!F:F,'Bangkok context definitions'!F20,'2020 indicators'!Z:Z,"&lt;&gt;Bangkok Liveability Framework sub*",'2020 indicators'!T:T,"Completed")</f>
        <v>4</v>
      </c>
      <c r="P20" s="195"/>
      <c r="Q20" s="194">
        <f>COUNTIF('2020 indicators'!F:F,'Bangkok context definitions'!F20)</f>
        <v>11</v>
      </c>
      <c r="R20" s="172">
        <f t="shared" si="0"/>
        <v>5</v>
      </c>
      <c r="S20" s="172">
        <f t="shared" si="1"/>
        <v>5</v>
      </c>
      <c r="T20" s="173">
        <f t="shared" si="3"/>
        <v>1</v>
      </c>
    </row>
    <row r="21" spans="1:20" ht="30" customHeight="1" x14ac:dyDescent="0.25">
      <c r="A21" s="200"/>
      <c r="B21" s="203"/>
      <c r="C21" s="203"/>
      <c r="D21" s="203"/>
      <c r="E21" s="169">
        <v>18</v>
      </c>
      <c r="F21" s="170" t="s">
        <v>1804</v>
      </c>
      <c r="G21" s="170" t="s">
        <v>1878</v>
      </c>
      <c r="H21" s="171" t="s">
        <v>1931</v>
      </c>
      <c r="I21" s="194">
        <f>COUNTIFS('2020 indicators'!F:F,'Bangkok context definitions'!F21,'2020 indicators'!Z:Z,"Bangkok Liveability Framework sub*")</f>
        <v>3</v>
      </c>
      <c r="J21" s="194">
        <f>COUNTIFS('2020 indicators'!F:F,'Bangkok context definitions'!F21,'2020 indicators'!Z:Z,"Bangkok Liveability Framework sub*",'2020 indicators'!U:U,TRUE)</f>
        <v>2</v>
      </c>
      <c r="K21" s="195">
        <f>COUNTIFS('2020 indicators'!F:F,'Bangkok context definitions'!F21,'2020 indicators'!Z:Z,"Bangkok Liveability Framework sub*",'2020 indicators'!T:T,"Completed")</f>
        <v>2</v>
      </c>
      <c r="L21" s="195"/>
      <c r="M21" s="195">
        <f t="shared" si="2"/>
        <v>1</v>
      </c>
      <c r="N21" s="195">
        <f>COUNTIFS('2020 indicators'!F:F,'Bangkok context definitions'!F21,'2020 indicators'!Z:Z,"&lt;&gt;Bangkok Liveability Framework sub*",'2020 indicators'!U:U,TRUE)</f>
        <v>0</v>
      </c>
      <c r="O21" s="195">
        <f>COUNTIFS('2020 indicators'!F:F,'Bangkok context definitions'!F21,'2020 indicators'!Z:Z,"&lt;&gt;Bangkok Liveability Framework sub*",'2020 indicators'!T:T,"Completed")</f>
        <v>0</v>
      </c>
      <c r="P21" s="195"/>
      <c r="Q21" s="194">
        <f>COUNTIF('2020 indicators'!F:F,'Bangkok context definitions'!F21)</f>
        <v>4</v>
      </c>
      <c r="R21" s="172">
        <f t="shared" si="0"/>
        <v>2</v>
      </c>
      <c r="S21" s="172">
        <f t="shared" si="1"/>
        <v>2</v>
      </c>
      <c r="T21" s="173">
        <f t="shared" si="3"/>
        <v>1</v>
      </c>
    </row>
    <row r="22" spans="1:20" ht="30" customHeight="1" x14ac:dyDescent="0.25">
      <c r="A22" s="201"/>
      <c r="B22" s="204"/>
      <c r="C22" s="204"/>
      <c r="D22" s="204"/>
      <c r="E22" s="174">
        <v>19</v>
      </c>
      <c r="F22" s="175" t="s">
        <v>1810</v>
      </c>
      <c r="G22" s="175" t="s">
        <v>1879</v>
      </c>
      <c r="H22" s="176" t="s">
        <v>1932</v>
      </c>
      <c r="I22" s="196">
        <f>COUNTIFS('2020 indicators'!F:F,'Bangkok context definitions'!F22,'2020 indicators'!Z:Z,"Bangkok Liveability Framework sub*")</f>
        <v>3</v>
      </c>
      <c r="J22" s="196">
        <f>COUNTIFS('2020 indicators'!F:F,'Bangkok context definitions'!F22,'2020 indicators'!Z:Z,"Bangkok Liveability Framework sub*",'2020 indicators'!U:U,TRUE)</f>
        <v>2</v>
      </c>
      <c r="K22" s="197">
        <f>COUNTIFS('2020 indicators'!F:F,'Bangkok context definitions'!F22,'2020 indicators'!Z:Z,"Bangkok Liveability Framework sub*",'2020 indicators'!T:T,"Completed")</f>
        <v>2</v>
      </c>
      <c r="L22" s="197"/>
      <c r="M22" s="197">
        <f t="shared" si="2"/>
        <v>4</v>
      </c>
      <c r="N22" s="197">
        <f>COUNTIFS('2020 indicators'!F:F,'Bangkok context definitions'!F22,'2020 indicators'!Z:Z,"&lt;&gt;Bangkok Liveability Framework sub*",'2020 indicators'!U:U,TRUE)</f>
        <v>1</v>
      </c>
      <c r="O22" s="197">
        <f>COUNTIFS('2020 indicators'!F:F,'Bangkok context definitions'!F22,'2020 indicators'!Z:Z,"&lt;&gt;Bangkok Liveability Framework sub*",'2020 indicators'!T:T,"Completed")</f>
        <v>1</v>
      </c>
      <c r="P22" s="197"/>
      <c r="Q22" s="196">
        <f>COUNTIF('2020 indicators'!F:F,'Bangkok context definitions'!F22)</f>
        <v>7</v>
      </c>
      <c r="R22" s="177">
        <f t="shared" si="0"/>
        <v>3</v>
      </c>
      <c r="S22" s="177">
        <f t="shared" si="1"/>
        <v>3</v>
      </c>
      <c r="T22" s="178">
        <f t="shared" si="3"/>
        <v>1</v>
      </c>
    </row>
    <row r="23" spans="1:20" ht="30" customHeight="1" x14ac:dyDescent="0.25">
      <c r="A23" s="199">
        <v>4</v>
      </c>
      <c r="B23" s="202" t="s">
        <v>1825</v>
      </c>
      <c r="C23" s="202" t="str">
        <f>SUM(S23:S27)&amp;"/"&amp;SUM(R23:R27)</f>
        <v>3/3</v>
      </c>
      <c r="D23" s="205">
        <f>SUM(S23:S27)/SUM(R23:R27)</f>
        <v>1</v>
      </c>
      <c r="E23" s="164">
        <v>20</v>
      </c>
      <c r="F23" s="165" t="s">
        <v>1826</v>
      </c>
      <c r="G23" s="165" t="s">
        <v>1880</v>
      </c>
      <c r="H23" s="166" t="s">
        <v>1933</v>
      </c>
      <c r="I23" s="192">
        <f>COUNTIFS('2020 indicators'!F:F,'Bangkok context definitions'!F23,'2020 indicators'!Z:Z,"Bangkok Liveability Framework sub*")</f>
        <v>2</v>
      </c>
      <c r="J23" s="192">
        <f>COUNTIFS('2020 indicators'!F:F,'Bangkok context definitions'!F23,'2020 indicators'!Z:Z,"Bangkok Liveability Framework sub*",'2020 indicators'!U:U,TRUE)</f>
        <v>2</v>
      </c>
      <c r="K23" s="193">
        <f>COUNTIFS('2020 indicators'!F:F,'Bangkok context definitions'!F23,'2020 indicators'!Z:Z,"Bangkok Liveability Framework sub*",'2020 indicators'!T:T,"Completed")</f>
        <v>2</v>
      </c>
      <c r="L23" s="193"/>
      <c r="M23" s="193">
        <f t="shared" si="2"/>
        <v>0</v>
      </c>
      <c r="N23" s="193">
        <f>COUNTIFS('2020 indicators'!F:F,'Bangkok context definitions'!F23,'2020 indicators'!Z:Z,"&lt;&gt;Bangkok Liveability Framework sub*",'2020 indicators'!U:U,TRUE)</f>
        <v>0</v>
      </c>
      <c r="O23" s="193">
        <f>COUNTIFS('2020 indicators'!F:F,'Bangkok context definitions'!F23,'2020 indicators'!Z:Z,"&lt;&gt;Bangkok Liveability Framework sub*",'2020 indicators'!T:T,"Completed")</f>
        <v>0</v>
      </c>
      <c r="P23" s="193"/>
      <c r="Q23" s="192">
        <f>COUNTIF('2020 indicators'!F:F,'Bangkok context definitions'!F23)</f>
        <v>2</v>
      </c>
      <c r="R23" s="167">
        <f t="shared" si="0"/>
        <v>2</v>
      </c>
      <c r="S23" s="167">
        <f t="shared" si="1"/>
        <v>2</v>
      </c>
      <c r="T23" s="168">
        <f t="shared" si="3"/>
        <v>1</v>
      </c>
    </row>
    <row r="24" spans="1:20" ht="30" customHeight="1" x14ac:dyDescent="0.25">
      <c r="A24" s="200"/>
      <c r="B24" s="203"/>
      <c r="C24" s="203"/>
      <c r="D24" s="203"/>
      <c r="E24" s="169">
        <v>21</v>
      </c>
      <c r="F24" s="170" t="s">
        <v>1830</v>
      </c>
      <c r="G24" s="170" t="s">
        <v>1881</v>
      </c>
      <c r="H24" s="170" t="s">
        <v>1882</v>
      </c>
      <c r="I24" s="194">
        <f>COUNTIFS('2020 indicators'!F:F,'Bangkok context definitions'!F24,'2020 indicators'!Z:Z,"Bangkok Liveability Framework sub*")</f>
        <v>1</v>
      </c>
      <c r="J24" s="194">
        <f>COUNTIFS('2020 indicators'!F:F,'Bangkok context definitions'!F24,'2020 indicators'!Z:Z,"Bangkok Liveability Framework sub*",'2020 indicators'!U:U,TRUE)</f>
        <v>0</v>
      </c>
      <c r="K24" s="195">
        <f>COUNTIFS('2020 indicators'!F:F,'Bangkok context definitions'!F24,'2020 indicators'!Z:Z,"Bangkok Liveability Framework sub*",'2020 indicators'!T:T,"Completed")</f>
        <v>0</v>
      </c>
      <c r="L24" s="195"/>
      <c r="M24" s="195">
        <f t="shared" si="2"/>
        <v>1</v>
      </c>
      <c r="N24" s="195">
        <f>COUNTIFS('2020 indicators'!F:F,'Bangkok context definitions'!F24,'2020 indicators'!Z:Z,"&lt;&gt;Bangkok Liveability Framework sub*",'2020 indicators'!U:U,TRUE)</f>
        <v>1</v>
      </c>
      <c r="O24" s="195">
        <f>COUNTIFS('2020 indicators'!F:F,'Bangkok context definitions'!F24,'2020 indicators'!Z:Z,"&lt;&gt;Bangkok Liveability Framework sub*",'2020 indicators'!T:T,"Completed")</f>
        <v>1</v>
      </c>
      <c r="P24" s="195"/>
      <c r="Q24" s="194">
        <f>COUNTIF('2020 indicators'!F:F,'Bangkok context definitions'!F24)</f>
        <v>2</v>
      </c>
      <c r="R24" s="172">
        <f t="shared" si="0"/>
        <v>1</v>
      </c>
      <c r="S24" s="172">
        <f t="shared" si="1"/>
        <v>1</v>
      </c>
      <c r="T24" s="173">
        <f t="shared" si="3"/>
        <v>1</v>
      </c>
    </row>
    <row r="25" spans="1:20" ht="50.25" customHeight="1" x14ac:dyDescent="0.25">
      <c r="A25" s="200"/>
      <c r="B25" s="203"/>
      <c r="C25" s="203"/>
      <c r="D25" s="203"/>
      <c r="E25" s="169">
        <v>22</v>
      </c>
      <c r="F25" s="170" t="s">
        <v>1834</v>
      </c>
      <c r="G25" s="170" t="s">
        <v>1883</v>
      </c>
      <c r="H25" s="170" t="s">
        <v>1884</v>
      </c>
      <c r="I25" s="194">
        <f>COUNTIFS('2020 indicators'!F:F,'Bangkok context definitions'!F25,'2020 indicators'!Z:Z,"Bangkok Liveability Framework sub*")</f>
        <v>2</v>
      </c>
      <c r="J25" s="194">
        <f>COUNTIFS('2020 indicators'!F:F,'Bangkok context definitions'!F25,'2020 indicators'!Z:Z,"Bangkok Liveability Framework sub*",'2020 indicators'!U:U,TRUE)</f>
        <v>0</v>
      </c>
      <c r="K25" s="195">
        <f>COUNTIFS('2020 indicators'!F:F,'Bangkok context definitions'!F25,'2020 indicators'!Z:Z,"Bangkok Liveability Framework sub*",'2020 indicators'!T:T,"Completed")</f>
        <v>0</v>
      </c>
      <c r="L25" s="195"/>
      <c r="M25" s="195">
        <f t="shared" si="2"/>
        <v>2</v>
      </c>
      <c r="N25" s="195">
        <f>COUNTIFS('2020 indicators'!F:F,'Bangkok context definitions'!F25,'2020 indicators'!Z:Z,"&lt;&gt;Bangkok Liveability Framework sub*",'2020 indicators'!U:U,TRUE)</f>
        <v>0</v>
      </c>
      <c r="O25" s="195">
        <f>COUNTIFS('2020 indicators'!F:F,'Bangkok context definitions'!F25,'2020 indicators'!Z:Z,"&lt;&gt;Bangkok Liveability Framework sub*",'2020 indicators'!T:T,"Completed")</f>
        <v>0</v>
      </c>
      <c r="P25" s="195"/>
      <c r="Q25" s="194">
        <f>COUNTIF('2020 indicators'!F:F,'Bangkok context definitions'!F25)</f>
        <v>4</v>
      </c>
      <c r="R25" s="172">
        <f t="shared" si="0"/>
        <v>0</v>
      </c>
      <c r="S25" s="172">
        <f t="shared" si="1"/>
        <v>0</v>
      </c>
      <c r="T25" s="173" t="str">
        <f t="shared" si="3"/>
        <v/>
      </c>
    </row>
    <row r="26" spans="1:20" ht="30" customHeight="1" x14ac:dyDescent="0.25">
      <c r="A26" s="200"/>
      <c r="B26" s="203"/>
      <c r="C26" s="203"/>
      <c r="D26" s="203"/>
      <c r="E26" s="169">
        <v>23</v>
      </c>
      <c r="F26" s="170" t="s">
        <v>1840</v>
      </c>
      <c r="G26" s="170" t="s">
        <v>1885</v>
      </c>
      <c r="H26" s="171" t="s">
        <v>1934</v>
      </c>
      <c r="I26" s="194">
        <f>COUNTIFS('2020 indicators'!F:F,'Bangkok context definitions'!F26,'2020 indicators'!Z:Z,"Bangkok Liveability Framework sub*")</f>
        <v>3</v>
      </c>
      <c r="J26" s="194">
        <f>COUNTIFS('2020 indicators'!F:F,'Bangkok context definitions'!F26,'2020 indicators'!Z:Z,"Bangkok Liveability Framework sub*",'2020 indicators'!U:U,TRUE)</f>
        <v>0</v>
      </c>
      <c r="K26" s="195">
        <f>COUNTIFS('2020 indicators'!F:F,'Bangkok context definitions'!F26,'2020 indicators'!Z:Z,"Bangkok Liveability Framework sub*",'2020 indicators'!T:T,"Completed")</f>
        <v>0</v>
      </c>
      <c r="L26" s="195"/>
      <c r="M26" s="195">
        <f t="shared" si="2"/>
        <v>0</v>
      </c>
      <c r="N26" s="195">
        <f>COUNTIFS('2020 indicators'!F:F,'Bangkok context definitions'!F26,'2020 indicators'!Z:Z,"&lt;&gt;Bangkok Liveability Framework sub*",'2020 indicators'!U:U,TRUE)</f>
        <v>0</v>
      </c>
      <c r="O26" s="195">
        <f>COUNTIFS('2020 indicators'!F:F,'Bangkok context definitions'!F26,'2020 indicators'!Z:Z,"&lt;&gt;Bangkok Liveability Framework sub*",'2020 indicators'!T:T,"Completed")</f>
        <v>0</v>
      </c>
      <c r="P26" s="195"/>
      <c r="Q26" s="194">
        <f>COUNTIF('2020 indicators'!F:F,'Bangkok context definitions'!F26)</f>
        <v>3</v>
      </c>
      <c r="R26" s="172">
        <f t="shared" si="0"/>
        <v>0</v>
      </c>
      <c r="S26" s="172">
        <f t="shared" si="1"/>
        <v>0</v>
      </c>
      <c r="T26" s="173" t="str">
        <f t="shared" si="3"/>
        <v/>
      </c>
    </row>
    <row r="27" spans="1:20" ht="30" customHeight="1" x14ac:dyDescent="0.25">
      <c r="A27" s="201"/>
      <c r="B27" s="204"/>
      <c r="C27" s="204"/>
      <c r="D27" s="204"/>
      <c r="E27" s="174">
        <v>24</v>
      </c>
      <c r="F27" s="175" t="s">
        <v>45</v>
      </c>
      <c r="G27" s="175" t="s">
        <v>1886</v>
      </c>
      <c r="H27" s="176" t="s">
        <v>1935</v>
      </c>
      <c r="I27" s="196">
        <f>COUNTIFS('2020 indicators'!F:F,'Bangkok context definitions'!F27,'2020 indicators'!Z:Z,"Bangkok Liveability Framework sub*")</f>
        <v>1</v>
      </c>
      <c r="J27" s="196">
        <f>COUNTIFS('2020 indicators'!F:F,'Bangkok context definitions'!F27,'2020 indicators'!Z:Z,"Bangkok Liveability Framework sub*",'2020 indicators'!U:U,TRUE)</f>
        <v>0</v>
      </c>
      <c r="K27" s="197">
        <f>COUNTIFS('2020 indicators'!F:F,'Bangkok context definitions'!F27,'2020 indicators'!Z:Z,"Bangkok Liveability Framework sub*",'2020 indicators'!T:T,"Completed")</f>
        <v>0</v>
      </c>
      <c r="L27" s="197"/>
      <c r="M27" s="197">
        <f t="shared" si="2"/>
        <v>7</v>
      </c>
      <c r="N27" s="197">
        <f>COUNTIFS('2020 indicators'!F:F,'Bangkok context definitions'!F27,'2020 indicators'!Z:Z,"&lt;&gt;Bangkok Liveability Framework sub*",'2020 indicators'!U:U,TRUE)</f>
        <v>0</v>
      </c>
      <c r="O27" s="197">
        <f>COUNTIFS('2020 indicators'!F:F,'Bangkok context definitions'!F27,'2020 indicators'!Z:Z,"&lt;&gt;Bangkok Liveability Framework sub*",'2020 indicators'!T:T,"Completed")</f>
        <v>0</v>
      </c>
      <c r="P27" s="197"/>
      <c r="Q27" s="196">
        <f>COUNTIF('2020 indicators'!F:F,'Bangkok context definitions'!F27)</f>
        <v>8</v>
      </c>
      <c r="R27" s="177">
        <f t="shared" si="0"/>
        <v>0</v>
      </c>
      <c r="S27" s="177">
        <f t="shared" si="1"/>
        <v>0</v>
      </c>
      <c r="T27" s="178" t="str">
        <f t="shared" si="3"/>
        <v/>
      </c>
    </row>
    <row r="28" spans="1:20" ht="15" customHeight="1" x14ac:dyDescent="0.25">
      <c r="A28" s="179"/>
      <c r="B28" s="180"/>
      <c r="C28" s="180"/>
      <c r="D28" s="180"/>
      <c r="E28" s="181"/>
      <c r="F28" s="182"/>
      <c r="G28" s="182" t="s">
        <v>375</v>
      </c>
      <c r="H28" s="183"/>
      <c r="I28" s="198">
        <f>SUM(I4:I27)</f>
        <v>62</v>
      </c>
      <c r="J28" s="198">
        <f t="shared" ref="J28:S28" si="4">SUM(J4:J27)</f>
        <v>19</v>
      </c>
      <c r="K28" s="198">
        <f t="shared" si="4"/>
        <v>19</v>
      </c>
      <c r="L28" s="198"/>
      <c r="M28" s="198">
        <f t="shared" si="4"/>
        <v>66</v>
      </c>
      <c r="N28" s="198">
        <f t="shared" si="4"/>
        <v>41</v>
      </c>
      <c r="O28" s="198">
        <f t="shared" si="4"/>
        <v>41</v>
      </c>
      <c r="P28" s="198"/>
      <c r="Q28" s="198">
        <f t="shared" si="4"/>
        <v>128</v>
      </c>
      <c r="R28" s="184">
        <f t="shared" si="4"/>
        <v>60</v>
      </c>
      <c r="S28" s="184">
        <f t="shared" si="4"/>
        <v>60</v>
      </c>
      <c r="T28" s="185">
        <f t="shared" si="3"/>
        <v>1</v>
      </c>
    </row>
    <row r="29" spans="1:20" ht="15" customHeight="1" x14ac:dyDescent="0.25">
      <c r="A29" s="186"/>
      <c r="E29" s="187"/>
      <c r="F29" s="188"/>
      <c r="G29" s="188" t="s">
        <v>375</v>
      </c>
      <c r="H29" s="188"/>
      <c r="T29" s="189"/>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3" priority="2">
      <formula>AND($T4&gt;0,$T4&lt;1)</formula>
    </cfRule>
    <cfRule type="expression" dxfId="162" priority="3">
      <formula>$T4=0</formula>
    </cfRule>
    <cfRule type="expression" dxfId="161" priority="4">
      <formula>$T4=1</formula>
    </cfRule>
    <cfRule type="expression" dxfId="16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5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50" customWidth="1"/>
    <col min="24" max="24" width="20.140625" style="8" customWidth="1"/>
    <col min="25" max="25" width="2.42578125" customWidth="1"/>
    <col min="26" max="26" width="27.42578125" customWidth="1"/>
  </cols>
  <sheetData>
    <row r="1" spans="1:26" ht="15" customHeight="1" x14ac:dyDescent="0.25">
      <c r="B1" s="213" t="s">
        <v>1634</v>
      </c>
      <c r="C1" s="213"/>
      <c r="D1" s="132"/>
      <c r="E1" s="213" t="s">
        <v>4</v>
      </c>
      <c r="F1" s="213"/>
      <c r="G1" s="132"/>
      <c r="H1" s="213" t="s">
        <v>1635</v>
      </c>
      <c r="I1" s="213"/>
      <c r="J1" s="132" t="s">
        <v>1636</v>
      </c>
      <c r="K1" s="132"/>
      <c r="L1" s="213" t="s">
        <v>307</v>
      </c>
      <c r="M1" s="213"/>
      <c r="N1" s="213"/>
      <c r="O1" s="213"/>
      <c r="P1" s="213"/>
      <c r="Q1" s="133"/>
      <c r="R1" s="133"/>
      <c r="S1" s="133"/>
      <c r="T1" s="132" t="s">
        <v>1637</v>
      </c>
      <c r="U1" s="132" t="s">
        <v>1638</v>
      </c>
      <c r="V1" s="132"/>
      <c r="W1" s="213" t="s">
        <v>1639</v>
      </c>
      <c r="X1" s="213"/>
      <c r="Y1" s="132"/>
      <c r="Z1" s="132" t="s">
        <v>1640</v>
      </c>
    </row>
    <row r="2" spans="1:26" ht="15" customHeight="1" x14ac:dyDescent="0.25">
      <c r="B2" s="110" t="s">
        <v>1629</v>
      </c>
      <c r="C2" s="110" t="s">
        <v>1641</v>
      </c>
      <c r="D2" s="110"/>
      <c r="E2" s="110" t="s">
        <v>1629</v>
      </c>
      <c r="F2" s="110" t="s">
        <v>79</v>
      </c>
      <c r="G2" s="110"/>
      <c r="H2" s="134" t="s">
        <v>1629</v>
      </c>
      <c r="I2" s="135" t="s">
        <v>1641</v>
      </c>
      <c r="J2" s="135"/>
      <c r="K2" s="110"/>
      <c r="L2" s="214" t="s">
        <v>1642</v>
      </c>
      <c r="M2" s="214"/>
      <c r="N2" s="214"/>
      <c r="O2" s="135"/>
      <c r="P2" s="135" t="s">
        <v>79</v>
      </c>
      <c r="Q2" s="136" t="s">
        <v>1643</v>
      </c>
      <c r="R2" s="215" t="s">
        <v>1644</v>
      </c>
      <c r="S2" s="215" t="s">
        <v>1645</v>
      </c>
      <c r="T2" s="137"/>
      <c r="U2" s="137"/>
      <c r="V2" s="110"/>
      <c r="W2" s="134" t="s">
        <v>644</v>
      </c>
      <c r="X2" s="135" t="s">
        <v>671</v>
      </c>
      <c r="Y2" s="110"/>
      <c r="Z2" s="110"/>
    </row>
    <row r="3" spans="1:26" s="5" customFormat="1" ht="15" customHeight="1" x14ac:dyDescent="0.25">
      <c r="A3" s="138"/>
      <c r="B3" s="138"/>
      <c r="C3" s="138"/>
      <c r="D3" s="138"/>
      <c r="E3" s="138"/>
      <c r="F3" s="138"/>
      <c r="G3" s="138"/>
      <c r="H3" s="139"/>
      <c r="I3" s="140"/>
      <c r="J3" s="140"/>
      <c r="K3" s="138"/>
      <c r="L3" s="141" t="s">
        <v>1646</v>
      </c>
      <c r="M3" s="141" t="s">
        <v>1647</v>
      </c>
      <c r="N3" s="141" t="s">
        <v>1648</v>
      </c>
      <c r="O3" s="124"/>
      <c r="P3" s="124"/>
      <c r="Q3" s="127"/>
      <c r="R3" s="216"/>
      <c r="S3" s="216"/>
      <c r="T3" s="142"/>
      <c r="U3" s="142"/>
      <c r="V3" s="138"/>
      <c r="W3" s="139"/>
      <c r="X3" s="143"/>
      <c r="Y3" s="138"/>
      <c r="Z3" s="138"/>
    </row>
    <row r="4" spans="1:26" s="5" customFormat="1" ht="15" customHeight="1" x14ac:dyDescent="0.25">
      <c r="H4" s="144"/>
      <c r="I4" s="145"/>
      <c r="J4" s="145"/>
      <c r="L4" s="146"/>
      <c r="M4" s="146"/>
      <c r="N4" s="146"/>
      <c r="O4" s="17"/>
      <c r="P4" s="17"/>
      <c r="Q4" s="99"/>
      <c r="R4" s="147"/>
      <c r="S4" s="147"/>
      <c r="T4" s="148"/>
      <c r="U4" s="148"/>
      <c r="W4" s="144"/>
      <c r="X4" s="149"/>
    </row>
    <row r="5" spans="1:26" x14ac:dyDescent="0.25">
      <c r="A5">
        <f>ROW(A5)-4</f>
        <v>1</v>
      </c>
      <c r="B5">
        <v>1</v>
      </c>
      <c r="C5" t="s">
        <v>1649</v>
      </c>
      <c r="E5">
        <v>1</v>
      </c>
      <c r="F5" t="s">
        <v>1650</v>
      </c>
      <c r="H5" s="150">
        <v>21</v>
      </c>
      <c r="I5" s="151">
        <v>3</v>
      </c>
      <c r="J5" t="s">
        <v>1651</v>
      </c>
      <c r="P5" t="s">
        <v>1652</v>
      </c>
      <c r="Q5" s="8" t="s">
        <v>1631</v>
      </c>
      <c r="T5" s="27" t="s">
        <v>1653</v>
      </c>
      <c r="U5" s="27" t="b">
        <f>SUM(IFERROR(SEARCH("Future ",T5,1),0),IFERROR(SEARCH("No longer ",T5,1),0),IFERROR(SEARCH("See  ",T5,1),0))=0</f>
        <v>0</v>
      </c>
      <c r="W5" s="150" t="s">
        <v>1654</v>
      </c>
      <c r="X5" s="152" t="s">
        <v>1655</v>
      </c>
      <c r="Z5" t="s">
        <v>1656</v>
      </c>
    </row>
    <row r="6" spans="1:26" x14ac:dyDescent="0.25">
      <c r="A6">
        <f t="shared" ref="A6:A69" si="0">ROW(A6)-4</f>
        <v>2</v>
      </c>
      <c r="B6">
        <v>1</v>
      </c>
      <c r="C6" t="s">
        <v>1649</v>
      </c>
      <c r="E6">
        <v>1</v>
      </c>
      <c r="F6" t="s">
        <v>1650</v>
      </c>
      <c r="H6" s="150">
        <v>21</v>
      </c>
      <c r="I6" s="151">
        <v>3</v>
      </c>
      <c r="J6" t="s">
        <v>1651</v>
      </c>
      <c r="P6" t="s">
        <v>1657</v>
      </c>
      <c r="Q6" s="8" t="s">
        <v>1631</v>
      </c>
      <c r="R6" s="8" t="s">
        <v>1658</v>
      </c>
      <c r="T6" s="27" t="s">
        <v>1653</v>
      </c>
      <c r="U6" s="27" t="b">
        <f t="shared" ref="U6:U69" si="1">SUM(IFERROR(SEARCH("Future ",T6,1),0),IFERROR(SEARCH("No longer ",T6,1),0),IFERROR(SEARCH("See  ",T6,1),0))=0</f>
        <v>0</v>
      </c>
      <c r="W6" s="150" t="s">
        <v>1654</v>
      </c>
      <c r="X6" s="152" t="s">
        <v>1655</v>
      </c>
      <c r="Z6" t="s">
        <v>1656</v>
      </c>
    </row>
    <row r="7" spans="1:26" x14ac:dyDescent="0.25">
      <c r="A7">
        <f t="shared" si="0"/>
        <v>3</v>
      </c>
      <c r="B7">
        <v>1</v>
      </c>
      <c r="C7" t="s">
        <v>1649</v>
      </c>
      <c r="E7">
        <v>2</v>
      </c>
      <c r="F7" t="s">
        <v>1659</v>
      </c>
      <c r="H7" s="150">
        <v>22</v>
      </c>
      <c r="I7" s="151">
        <v>3</v>
      </c>
      <c r="J7" t="s">
        <v>1660</v>
      </c>
      <c r="L7" t="s">
        <v>1661</v>
      </c>
      <c r="M7">
        <v>20190617</v>
      </c>
      <c r="N7" s="8" t="s">
        <v>1662</v>
      </c>
      <c r="P7" s="1" t="s">
        <v>1231</v>
      </c>
      <c r="Q7" s="128" t="s">
        <v>1663</v>
      </c>
      <c r="T7" s="27" t="s">
        <v>1664</v>
      </c>
      <c r="U7" s="27" t="b">
        <f t="shared" si="1"/>
        <v>1</v>
      </c>
      <c r="W7" s="150" t="s">
        <v>1607</v>
      </c>
      <c r="X7" s="152"/>
    </row>
    <row r="8" spans="1:26" x14ac:dyDescent="0.25">
      <c r="A8">
        <f t="shared" si="0"/>
        <v>4</v>
      </c>
      <c r="B8">
        <v>1</v>
      </c>
      <c r="C8" t="s">
        <v>1649</v>
      </c>
      <c r="E8">
        <v>2</v>
      </c>
      <c r="F8" t="s">
        <v>1659</v>
      </c>
      <c r="H8" s="150">
        <v>22</v>
      </c>
      <c r="I8" s="151">
        <v>3</v>
      </c>
      <c r="J8" t="s">
        <v>1660</v>
      </c>
      <c r="L8" t="s">
        <v>1661</v>
      </c>
      <c r="M8">
        <v>20190617</v>
      </c>
      <c r="N8" s="8" t="s">
        <v>1662</v>
      </c>
      <c r="P8" s="1" t="s">
        <v>1232</v>
      </c>
      <c r="Q8" s="128" t="s">
        <v>1663</v>
      </c>
      <c r="T8" s="27" t="s">
        <v>1664</v>
      </c>
      <c r="U8" s="27" t="b">
        <f t="shared" si="1"/>
        <v>1</v>
      </c>
      <c r="W8" s="150" t="s">
        <v>1607</v>
      </c>
      <c r="X8" s="152"/>
    </row>
    <row r="9" spans="1:26" x14ac:dyDescent="0.25">
      <c r="A9">
        <f t="shared" si="0"/>
        <v>5</v>
      </c>
      <c r="B9">
        <v>1</v>
      </c>
      <c r="C9" t="s">
        <v>1649</v>
      </c>
      <c r="E9">
        <v>2</v>
      </c>
      <c r="F9" t="s">
        <v>1659</v>
      </c>
      <c r="H9" s="150">
        <v>22</v>
      </c>
      <c r="I9" s="151">
        <v>3</v>
      </c>
      <c r="J9" t="s">
        <v>1660</v>
      </c>
      <c r="L9" t="s">
        <v>1661</v>
      </c>
      <c r="M9">
        <v>20190617</v>
      </c>
      <c r="N9" s="8" t="s">
        <v>1662</v>
      </c>
      <c r="P9" s="1" t="s">
        <v>1233</v>
      </c>
      <c r="Q9" s="128" t="s">
        <v>1629</v>
      </c>
      <c r="T9" s="27" t="s">
        <v>1664</v>
      </c>
      <c r="U9" s="27" t="b">
        <f t="shared" si="1"/>
        <v>1</v>
      </c>
      <c r="W9" s="150" t="s">
        <v>1607</v>
      </c>
      <c r="X9" s="152"/>
    </row>
    <row r="10" spans="1:26" x14ac:dyDescent="0.25">
      <c r="A10">
        <f t="shared" si="0"/>
        <v>6</v>
      </c>
      <c r="B10">
        <v>1</v>
      </c>
      <c r="C10" t="s">
        <v>1649</v>
      </c>
      <c r="E10">
        <v>2</v>
      </c>
      <c r="F10" t="s">
        <v>1659</v>
      </c>
      <c r="H10" s="150">
        <v>22</v>
      </c>
      <c r="I10" s="151">
        <v>3</v>
      </c>
      <c r="J10" t="s">
        <v>1660</v>
      </c>
      <c r="P10" t="s">
        <v>1936</v>
      </c>
      <c r="Q10" s="8" t="s">
        <v>1629</v>
      </c>
      <c r="R10" s="8" t="s">
        <v>1665</v>
      </c>
      <c r="T10" s="27" t="s">
        <v>1653</v>
      </c>
      <c r="U10" s="27" t="b">
        <f t="shared" si="1"/>
        <v>0</v>
      </c>
      <c r="W10" s="150" t="s">
        <v>1654</v>
      </c>
      <c r="X10" s="152" t="s">
        <v>1655</v>
      </c>
      <c r="Z10" t="s">
        <v>1937</v>
      </c>
    </row>
    <row r="11" spans="1:26" x14ac:dyDescent="0.25">
      <c r="A11">
        <f t="shared" si="0"/>
        <v>7</v>
      </c>
      <c r="B11">
        <v>1</v>
      </c>
      <c r="C11" t="s">
        <v>1649</v>
      </c>
      <c r="E11">
        <v>2</v>
      </c>
      <c r="F11" t="s">
        <v>1659</v>
      </c>
      <c r="H11" s="150">
        <v>22</v>
      </c>
      <c r="I11" s="151">
        <v>3</v>
      </c>
      <c r="J11" t="s">
        <v>1660</v>
      </c>
      <c r="L11" t="s">
        <v>1661</v>
      </c>
      <c r="M11">
        <v>20190617</v>
      </c>
      <c r="N11" s="8" t="s">
        <v>1662</v>
      </c>
      <c r="P11" t="s">
        <v>1667</v>
      </c>
      <c r="Q11" s="8" t="s">
        <v>1631</v>
      </c>
      <c r="R11" s="8" t="s">
        <v>1665</v>
      </c>
      <c r="T11" s="27" t="s">
        <v>1664</v>
      </c>
      <c r="U11" s="27" t="b">
        <f t="shared" si="1"/>
        <v>1</v>
      </c>
      <c r="W11" s="150" t="s">
        <v>1654</v>
      </c>
      <c r="X11" s="152" t="s">
        <v>1655</v>
      </c>
      <c r="Z11" t="s">
        <v>1666</v>
      </c>
    </row>
    <row r="12" spans="1:26" x14ac:dyDescent="0.25">
      <c r="A12">
        <f t="shared" si="0"/>
        <v>8</v>
      </c>
      <c r="B12">
        <v>1</v>
      </c>
      <c r="C12" t="s">
        <v>1649</v>
      </c>
      <c r="E12">
        <v>3</v>
      </c>
      <c r="F12" t="s">
        <v>1668</v>
      </c>
      <c r="H12" s="150">
        <v>11</v>
      </c>
      <c r="I12" s="151">
        <v>2.2000000000000002</v>
      </c>
      <c r="J12" t="s">
        <v>1660</v>
      </c>
      <c r="L12" t="s">
        <v>1669</v>
      </c>
      <c r="M12" s="27" t="s">
        <v>1670</v>
      </c>
      <c r="N12" s="8" t="s">
        <v>1671</v>
      </c>
      <c r="P12" t="s">
        <v>1480</v>
      </c>
      <c r="Q12" s="8" t="s">
        <v>1630</v>
      </c>
      <c r="T12" s="27" t="s">
        <v>1664</v>
      </c>
      <c r="U12" s="27" t="b">
        <f t="shared" si="1"/>
        <v>1</v>
      </c>
      <c r="W12" s="150" t="s">
        <v>1672</v>
      </c>
      <c r="X12" s="152"/>
    </row>
    <row r="13" spans="1:26" x14ac:dyDescent="0.25">
      <c r="A13">
        <f t="shared" si="0"/>
        <v>9</v>
      </c>
      <c r="B13">
        <v>1</v>
      </c>
      <c r="C13" t="s">
        <v>1649</v>
      </c>
      <c r="E13">
        <v>3</v>
      </c>
      <c r="F13" t="s">
        <v>1668</v>
      </c>
      <c r="H13" s="150">
        <v>11</v>
      </c>
      <c r="I13" s="151">
        <v>2.2000000000000002</v>
      </c>
      <c r="J13" t="s">
        <v>1660</v>
      </c>
      <c r="L13" t="s">
        <v>1661</v>
      </c>
      <c r="M13">
        <v>20190809</v>
      </c>
      <c r="N13" s="8" t="s">
        <v>1673</v>
      </c>
      <c r="P13" t="s">
        <v>1255</v>
      </c>
      <c r="Q13" s="8" t="s">
        <v>1629</v>
      </c>
      <c r="S13" s="27" t="s">
        <v>1518</v>
      </c>
      <c r="T13" s="27" t="s">
        <v>1664</v>
      </c>
      <c r="U13" s="27" t="b">
        <f t="shared" si="1"/>
        <v>1</v>
      </c>
      <c r="W13" s="150" t="s">
        <v>1607</v>
      </c>
      <c r="X13" s="152"/>
    </row>
    <row r="14" spans="1:26" x14ac:dyDescent="0.25">
      <c r="A14">
        <f t="shared" si="0"/>
        <v>10</v>
      </c>
      <c r="B14">
        <v>1</v>
      </c>
      <c r="C14" t="s">
        <v>1649</v>
      </c>
      <c r="E14">
        <v>3</v>
      </c>
      <c r="F14" t="s">
        <v>1668</v>
      </c>
      <c r="H14" s="150">
        <v>11</v>
      </c>
      <c r="I14" s="151">
        <v>2.2000000000000002</v>
      </c>
      <c r="J14" t="s">
        <v>1660</v>
      </c>
      <c r="L14" t="s">
        <v>1661</v>
      </c>
      <c r="M14">
        <v>20190809</v>
      </c>
      <c r="N14" s="8" t="s">
        <v>1673</v>
      </c>
      <c r="P14" t="s">
        <v>1273</v>
      </c>
      <c r="Q14" s="8" t="s">
        <v>1629</v>
      </c>
      <c r="T14" s="27" t="s">
        <v>1664</v>
      </c>
      <c r="U14" s="27" t="b">
        <f t="shared" si="1"/>
        <v>1</v>
      </c>
      <c r="W14" s="150" t="s">
        <v>1607</v>
      </c>
      <c r="X14" s="152"/>
    </row>
    <row r="15" spans="1:26" x14ac:dyDescent="0.25">
      <c r="A15">
        <f t="shared" si="0"/>
        <v>11</v>
      </c>
      <c r="B15">
        <v>1</v>
      </c>
      <c r="C15" t="s">
        <v>1649</v>
      </c>
      <c r="E15">
        <v>3</v>
      </c>
      <c r="F15" t="s">
        <v>1668</v>
      </c>
      <c r="H15" s="150">
        <v>11</v>
      </c>
      <c r="I15" s="151">
        <v>2.2000000000000002</v>
      </c>
      <c r="J15" t="s">
        <v>1660</v>
      </c>
      <c r="L15" t="s">
        <v>1661</v>
      </c>
      <c r="M15">
        <v>20190809</v>
      </c>
      <c r="N15" s="8" t="s">
        <v>1673</v>
      </c>
      <c r="P15" t="s">
        <v>1274</v>
      </c>
      <c r="Q15" s="8" t="s">
        <v>1629</v>
      </c>
      <c r="T15" s="27" t="s">
        <v>1664</v>
      </c>
      <c r="U15" s="27" t="b">
        <f t="shared" si="1"/>
        <v>1</v>
      </c>
      <c r="W15" s="150" t="s">
        <v>1607</v>
      </c>
      <c r="X15" s="152"/>
    </row>
    <row r="16" spans="1:26" x14ac:dyDescent="0.25">
      <c r="A16">
        <f t="shared" si="0"/>
        <v>12</v>
      </c>
      <c r="B16">
        <v>1</v>
      </c>
      <c r="C16" t="s">
        <v>1649</v>
      </c>
      <c r="E16">
        <v>3</v>
      </c>
      <c r="F16" t="s">
        <v>1668</v>
      </c>
      <c r="H16" s="150">
        <v>11</v>
      </c>
      <c r="I16" s="151">
        <v>2.2000000000000002</v>
      </c>
      <c r="J16" t="s">
        <v>1660</v>
      </c>
      <c r="P16" t="s">
        <v>1674</v>
      </c>
      <c r="Q16" s="8" t="s">
        <v>1675</v>
      </c>
      <c r="T16" s="27" t="s">
        <v>1676</v>
      </c>
      <c r="U16" s="27" t="b">
        <f t="shared" si="1"/>
        <v>0</v>
      </c>
      <c r="W16" s="150" t="s">
        <v>1654</v>
      </c>
      <c r="X16" s="152" t="s">
        <v>1655</v>
      </c>
      <c r="Z16" t="s">
        <v>1677</v>
      </c>
    </row>
    <row r="17" spans="1:26" x14ac:dyDescent="0.25">
      <c r="A17">
        <f t="shared" si="0"/>
        <v>13</v>
      </c>
      <c r="B17">
        <v>1</v>
      </c>
      <c r="C17" t="s">
        <v>1649</v>
      </c>
      <c r="E17">
        <v>3</v>
      </c>
      <c r="F17" t="s">
        <v>1668</v>
      </c>
      <c r="H17" s="150">
        <v>11</v>
      </c>
      <c r="I17" s="151">
        <v>2.2000000000000002</v>
      </c>
      <c r="J17" t="s">
        <v>1660</v>
      </c>
      <c r="P17" t="s">
        <v>9</v>
      </c>
      <c r="Q17" s="8" t="s">
        <v>1678</v>
      </c>
      <c r="T17" s="27" t="s">
        <v>1676</v>
      </c>
      <c r="U17" s="27" t="b">
        <f t="shared" si="1"/>
        <v>0</v>
      </c>
      <c r="W17" s="150" t="s">
        <v>1654</v>
      </c>
      <c r="X17" s="152" t="s">
        <v>1655</v>
      </c>
      <c r="Z17" t="s">
        <v>1677</v>
      </c>
    </row>
    <row r="18" spans="1:26" x14ac:dyDescent="0.25">
      <c r="A18">
        <f t="shared" si="0"/>
        <v>14</v>
      </c>
      <c r="B18">
        <v>1</v>
      </c>
      <c r="C18" t="s">
        <v>1649</v>
      </c>
      <c r="E18">
        <v>3</v>
      </c>
      <c r="F18" t="s">
        <v>1668</v>
      </c>
      <c r="H18" s="150">
        <v>11</v>
      </c>
      <c r="I18" s="151">
        <v>2.2000000000000002</v>
      </c>
      <c r="J18" t="s">
        <v>1660</v>
      </c>
      <c r="P18" t="s">
        <v>1679</v>
      </c>
      <c r="Q18" s="8" t="s">
        <v>1631</v>
      </c>
      <c r="R18" s="8" t="s">
        <v>1680</v>
      </c>
      <c r="T18" s="27" t="s">
        <v>1653</v>
      </c>
      <c r="U18" s="27" t="b">
        <f t="shared" si="1"/>
        <v>0</v>
      </c>
      <c r="W18" s="150" t="s">
        <v>1654</v>
      </c>
      <c r="X18" s="152" t="s">
        <v>1655</v>
      </c>
      <c r="Z18" t="s">
        <v>1681</v>
      </c>
    </row>
    <row r="19" spans="1:26" x14ac:dyDescent="0.25">
      <c r="A19">
        <f t="shared" si="0"/>
        <v>15</v>
      </c>
      <c r="B19">
        <v>1</v>
      </c>
      <c r="C19" t="s">
        <v>1649</v>
      </c>
      <c r="E19">
        <v>4</v>
      </c>
      <c r="F19" t="s">
        <v>1682</v>
      </c>
      <c r="H19" s="150">
        <v>12</v>
      </c>
      <c r="I19" s="151">
        <v>2.2000000000000002</v>
      </c>
      <c r="J19" t="s">
        <v>1683</v>
      </c>
      <c r="L19" t="s">
        <v>1661</v>
      </c>
      <c r="M19">
        <v>20190930</v>
      </c>
      <c r="N19" s="8" t="s">
        <v>1684</v>
      </c>
      <c r="P19" t="s">
        <v>1959</v>
      </c>
      <c r="Q19" s="8" t="s">
        <v>1629</v>
      </c>
      <c r="T19" s="27" t="s">
        <v>1664</v>
      </c>
      <c r="U19" s="27" t="b">
        <f t="shared" si="1"/>
        <v>1</v>
      </c>
      <c r="W19" s="150" t="s">
        <v>1607</v>
      </c>
      <c r="X19" s="152"/>
    </row>
    <row r="20" spans="1:26" x14ac:dyDescent="0.25">
      <c r="A20">
        <f t="shared" si="0"/>
        <v>16</v>
      </c>
      <c r="B20">
        <v>1</v>
      </c>
      <c r="C20" t="s">
        <v>1649</v>
      </c>
      <c r="E20">
        <v>4</v>
      </c>
      <c r="F20" t="s">
        <v>1682</v>
      </c>
      <c r="H20" s="150">
        <v>12</v>
      </c>
      <c r="I20" s="151">
        <v>2.2000000000000002</v>
      </c>
      <c r="J20" t="s">
        <v>1683</v>
      </c>
      <c r="P20" t="s">
        <v>23</v>
      </c>
      <c r="Q20" s="8" t="s">
        <v>1629</v>
      </c>
      <c r="T20" s="27" t="s">
        <v>1653</v>
      </c>
      <c r="U20" s="27" t="b">
        <f t="shared" si="1"/>
        <v>0</v>
      </c>
      <c r="W20" s="150" t="s">
        <v>1654</v>
      </c>
      <c r="X20" s="152" t="s">
        <v>1655</v>
      </c>
      <c r="Z20" t="s">
        <v>1656</v>
      </c>
    </row>
    <row r="21" spans="1:26" x14ac:dyDescent="0.25">
      <c r="A21">
        <f t="shared" si="0"/>
        <v>17</v>
      </c>
      <c r="B21">
        <v>1</v>
      </c>
      <c r="C21" t="s">
        <v>1649</v>
      </c>
      <c r="E21">
        <v>4</v>
      </c>
      <c r="F21" t="s">
        <v>1682</v>
      </c>
      <c r="H21" s="150">
        <v>12</v>
      </c>
      <c r="I21" s="151">
        <v>2.2000000000000002</v>
      </c>
      <c r="J21" t="s">
        <v>1683</v>
      </c>
      <c r="P21" t="s">
        <v>1686</v>
      </c>
      <c r="Q21" s="8" t="s">
        <v>1687</v>
      </c>
      <c r="R21" s="8">
        <v>16</v>
      </c>
      <c r="T21" s="27" t="s">
        <v>1653</v>
      </c>
      <c r="U21" s="27" t="b">
        <f t="shared" si="1"/>
        <v>0</v>
      </c>
      <c r="W21" s="150" t="s">
        <v>1654</v>
      </c>
      <c r="X21" s="152" t="s">
        <v>1655</v>
      </c>
      <c r="Z21" t="s">
        <v>1656</v>
      </c>
    </row>
    <row r="22" spans="1:26" x14ac:dyDescent="0.25">
      <c r="A22">
        <f t="shared" si="0"/>
        <v>18</v>
      </c>
      <c r="B22">
        <v>1</v>
      </c>
      <c r="C22" t="s">
        <v>1649</v>
      </c>
      <c r="E22">
        <v>4</v>
      </c>
      <c r="F22" t="s">
        <v>1682</v>
      </c>
      <c r="H22" s="150">
        <v>12</v>
      </c>
      <c r="I22" s="151">
        <v>2.2000000000000002</v>
      </c>
      <c r="J22" t="s">
        <v>1683</v>
      </c>
      <c r="P22" t="s">
        <v>1688</v>
      </c>
      <c r="Q22" s="8" t="s">
        <v>1687</v>
      </c>
      <c r="R22" s="8">
        <v>24</v>
      </c>
      <c r="T22" s="27" t="s">
        <v>1653</v>
      </c>
      <c r="U22" s="27" t="b">
        <f t="shared" si="1"/>
        <v>0</v>
      </c>
      <c r="W22" s="150" t="s">
        <v>1654</v>
      </c>
      <c r="X22" s="152" t="s">
        <v>1655</v>
      </c>
      <c r="Z22" t="s">
        <v>1656</v>
      </c>
    </row>
    <row r="23" spans="1:26" x14ac:dyDescent="0.25">
      <c r="A23">
        <f t="shared" si="0"/>
        <v>19</v>
      </c>
      <c r="B23">
        <v>1</v>
      </c>
      <c r="C23" t="s">
        <v>1649</v>
      </c>
      <c r="E23">
        <v>4</v>
      </c>
      <c r="F23" t="s">
        <v>1682</v>
      </c>
      <c r="H23" s="150">
        <v>12</v>
      </c>
      <c r="I23" s="151">
        <v>2.2000000000000002</v>
      </c>
      <c r="J23" t="s">
        <v>1683</v>
      </c>
      <c r="P23" t="s">
        <v>1689</v>
      </c>
      <c r="Q23" s="8" t="s">
        <v>1687</v>
      </c>
      <c r="R23" s="8">
        <v>33</v>
      </c>
      <c r="T23" s="27" t="s">
        <v>1653</v>
      </c>
      <c r="U23" s="27" t="b">
        <f t="shared" si="1"/>
        <v>0</v>
      </c>
      <c r="W23" s="150" t="s">
        <v>1654</v>
      </c>
      <c r="X23" s="152" t="s">
        <v>1655</v>
      </c>
      <c r="Z23" t="s">
        <v>1656</v>
      </c>
    </row>
    <row r="24" spans="1:26" x14ac:dyDescent="0.25">
      <c r="A24">
        <f t="shared" si="0"/>
        <v>20</v>
      </c>
      <c r="B24">
        <v>1</v>
      </c>
      <c r="C24" t="s">
        <v>1649</v>
      </c>
      <c r="E24">
        <v>5</v>
      </c>
      <c r="F24" t="s">
        <v>1690</v>
      </c>
      <c r="H24" s="150">
        <v>1</v>
      </c>
      <c r="I24" s="151">
        <v>1</v>
      </c>
      <c r="J24" t="s">
        <v>1660</v>
      </c>
      <c r="L24" t="s">
        <v>1661</v>
      </c>
      <c r="M24">
        <v>20190911</v>
      </c>
      <c r="N24" s="8" t="s">
        <v>1691</v>
      </c>
      <c r="P24" t="s">
        <v>1692</v>
      </c>
      <c r="Q24" s="8" t="s">
        <v>1693</v>
      </c>
      <c r="T24" s="27" t="s">
        <v>1664</v>
      </c>
      <c r="U24" s="27" t="b">
        <f t="shared" si="1"/>
        <v>1</v>
      </c>
      <c r="W24" s="150" t="s">
        <v>1607</v>
      </c>
      <c r="X24" s="152" t="s">
        <v>1694</v>
      </c>
      <c r="Z24" t="s">
        <v>1695</v>
      </c>
    </row>
    <row r="25" spans="1:26" x14ac:dyDescent="0.25">
      <c r="A25">
        <f t="shared" si="0"/>
        <v>21</v>
      </c>
      <c r="B25">
        <v>1</v>
      </c>
      <c r="C25" t="s">
        <v>1649</v>
      </c>
      <c r="E25">
        <v>5</v>
      </c>
      <c r="F25" t="s">
        <v>1690</v>
      </c>
      <c r="H25" s="150">
        <v>1</v>
      </c>
      <c r="I25" s="151">
        <v>1</v>
      </c>
      <c r="J25" t="s">
        <v>1660</v>
      </c>
      <c r="L25" t="s">
        <v>1661</v>
      </c>
      <c r="M25">
        <v>20190911</v>
      </c>
      <c r="N25" s="8" t="s">
        <v>1691</v>
      </c>
      <c r="P25" t="s">
        <v>1696</v>
      </c>
      <c r="Q25" s="8" t="s">
        <v>1693</v>
      </c>
      <c r="T25" s="27" t="s">
        <v>1664</v>
      </c>
      <c r="U25" s="27" t="b">
        <f t="shared" si="1"/>
        <v>1</v>
      </c>
      <c r="W25" s="150" t="s">
        <v>1607</v>
      </c>
      <c r="X25" s="152" t="s">
        <v>1694</v>
      </c>
      <c r="Z25" t="s">
        <v>1695</v>
      </c>
    </row>
    <row r="26" spans="1:26" x14ac:dyDescent="0.25">
      <c r="A26">
        <f t="shared" si="0"/>
        <v>22</v>
      </c>
      <c r="B26">
        <v>1</v>
      </c>
      <c r="C26" t="s">
        <v>1649</v>
      </c>
      <c r="E26">
        <v>5</v>
      </c>
      <c r="F26" t="s">
        <v>1690</v>
      </c>
      <c r="H26" s="150">
        <v>1</v>
      </c>
      <c r="I26" s="151">
        <v>1</v>
      </c>
      <c r="J26" t="s">
        <v>375</v>
      </c>
      <c r="P26" t="s">
        <v>14</v>
      </c>
      <c r="Q26" s="8" t="s">
        <v>1697</v>
      </c>
      <c r="T26" s="27" t="s">
        <v>1676</v>
      </c>
      <c r="U26" s="27" t="b">
        <f t="shared" si="1"/>
        <v>0</v>
      </c>
      <c r="W26" s="150" t="s">
        <v>1654</v>
      </c>
      <c r="X26" s="152" t="s">
        <v>1655</v>
      </c>
      <c r="Z26" t="s">
        <v>1677</v>
      </c>
    </row>
    <row r="27" spans="1:26" x14ac:dyDescent="0.25">
      <c r="A27">
        <f t="shared" si="0"/>
        <v>23</v>
      </c>
      <c r="B27">
        <v>1</v>
      </c>
      <c r="C27" t="s">
        <v>1649</v>
      </c>
      <c r="E27">
        <v>5</v>
      </c>
      <c r="F27" t="s">
        <v>1690</v>
      </c>
      <c r="H27" s="150">
        <v>1</v>
      </c>
      <c r="I27" s="151">
        <v>1</v>
      </c>
      <c r="J27" t="s">
        <v>1660</v>
      </c>
      <c r="L27" t="s">
        <v>1661</v>
      </c>
      <c r="M27">
        <v>20190911</v>
      </c>
      <c r="N27" s="8" t="s">
        <v>1691</v>
      </c>
      <c r="P27" t="s">
        <v>1698</v>
      </c>
      <c r="Q27" s="8" t="s">
        <v>1631</v>
      </c>
      <c r="R27" s="8" t="s">
        <v>1699</v>
      </c>
      <c r="T27" s="27" t="s">
        <v>1664</v>
      </c>
      <c r="U27" s="27" t="b">
        <f t="shared" si="1"/>
        <v>1</v>
      </c>
      <c r="W27" s="150" t="s">
        <v>1654</v>
      </c>
      <c r="X27" s="152" t="s">
        <v>1655</v>
      </c>
      <c r="Z27" t="s">
        <v>1666</v>
      </c>
    </row>
    <row r="28" spans="1:26" x14ac:dyDescent="0.25">
      <c r="A28">
        <f t="shared" si="0"/>
        <v>24</v>
      </c>
      <c r="B28">
        <v>1</v>
      </c>
      <c r="C28" t="s">
        <v>1649</v>
      </c>
      <c r="E28">
        <v>5</v>
      </c>
      <c r="F28" t="s">
        <v>1690</v>
      </c>
      <c r="H28" s="150">
        <v>1</v>
      </c>
      <c r="I28" s="151">
        <v>1</v>
      </c>
      <c r="J28" t="s">
        <v>1660</v>
      </c>
      <c r="L28" t="s">
        <v>1661</v>
      </c>
      <c r="M28">
        <v>20200507</v>
      </c>
      <c r="N28" s="8" t="s">
        <v>1980</v>
      </c>
      <c r="P28" t="s">
        <v>1981</v>
      </c>
      <c r="Q28" s="8" t="s">
        <v>1631</v>
      </c>
      <c r="T28" s="27" t="s">
        <v>1664</v>
      </c>
      <c r="U28" s="27" t="b">
        <f t="shared" si="1"/>
        <v>1</v>
      </c>
      <c r="W28" s="150" t="s">
        <v>1654</v>
      </c>
      <c r="X28" s="152" t="s">
        <v>1655</v>
      </c>
      <c r="Z28" t="s">
        <v>1982</v>
      </c>
    </row>
    <row r="29" spans="1:26" x14ac:dyDescent="0.25">
      <c r="A29">
        <f t="shared" si="0"/>
        <v>25</v>
      </c>
      <c r="B29">
        <v>1</v>
      </c>
      <c r="C29" t="s">
        <v>1649</v>
      </c>
      <c r="E29">
        <v>5</v>
      </c>
      <c r="F29" t="s">
        <v>1690</v>
      </c>
      <c r="H29" s="150">
        <v>1</v>
      </c>
      <c r="I29" s="151">
        <v>1</v>
      </c>
      <c r="J29" t="s">
        <v>1660</v>
      </c>
      <c r="L29" t="s">
        <v>1661</v>
      </c>
      <c r="M29">
        <v>20190911</v>
      </c>
      <c r="N29" s="8" t="s">
        <v>1691</v>
      </c>
      <c r="P29" t="s">
        <v>1700</v>
      </c>
      <c r="Q29" s="8" t="s">
        <v>1631</v>
      </c>
      <c r="T29" s="27" t="s">
        <v>1653</v>
      </c>
      <c r="U29" s="27" t="b">
        <f t="shared" si="1"/>
        <v>0</v>
      </c>
      <c r="W29" s="150" t="s">
        <v>1654</v>
      </c>
      <c r="X29" s="152" t="s">
        <v>1655</v>
      </c>
      <c r="Z29" t="s">
        <v>1656</v>
      </c>
    </row>
    <row r="30" spans="1:26" x14ac:dyDescent="0.25">
      <c r="A30">
        <f t="shared" si="0"/>
        <v>26</v>
      </c>
      <c r="B30">
        <v>1</v>
      </c>
      <c r="C30" t="s">
        <v>1649</v>
      </c>
      <c r="E30">
        <v>6</v>
      </c>
      <c r="F30" t="s">
        <v>1701</v>
      </c>
      <c r="H30" s="150">
        <v>2</v>
      </c>
      <c r="I30" s="151">
        <v>1</v>
      </c>
      <c r="J30" t="s">
        <v>1660</v>
      </c>
      <c r="L30" t="s">
        <v>1661</v>
      </c>
      <c r="M30">
        <v>20190809</v>
      </c>
      <c r="N30" s="8" t="s">
        <v>1702</v>
      </c>
      <c r="P30" t="s">
        <v>1241</v>
      </c>
      <c r="Q30" s="8" t="s">
        <v>1629</v>
      </c>
      <c r="S30" s="27" t="s">
        <v>1518</v>
      </c>
      <c r="T30" s="27" t="s">
        <v>1664</v>
      </c>
      <c r="U30" s="27" t="b">
        <f t="shared" si="1"/>
        <v>1</v>
      </c>
      <c r="W30" s="150" t="s">
        <v>1607</v>
      </c>
      <c r="X30" s="152"/>
    </row>
    <row r="31" spans="1:26" x14ac:dyDescent="0.25">
      <c r="A31">
        <f t="shared" si="0"/>
        <v>27</v>
      </c>
      <c r="B31">
        <v>1</v>
      </c>
      <c r="C31" t="s">
        <v>1649</v>
      </c>
      <c r="E31">
        <v>6</v>
      </c>
      <c r="F31" t="s">
        <v>1701</v>
      </c>
      <c r="H31" s="150">
        <v>2</v>
      </c>
      <c r="I31" s="151">
        <v>1</v>
      </c>
      <c r="J31" t="s">
        <v>1660</v>
      </c>
      <c r="L31" t="s">
        <v>1661</v>
      </c>
      <c r="M31">
        <v>20190809</v>
      </c>
      <c r="N31" s="8" t="s">
        <v>1702</v>
      </c>
      <c r="P31" t="s">
        <v>1237</v>
      </c>
      <c r="Q31" s="8" t="s">
        <v>1629</v>
      </c>
      <c r="S31" s="27" t="s">
        <v>1518</v>
      </c>
      <c r="T31" s="27" t="s">
        <v>1664</v>
      </c>
      <c r="U31" s="27" t="b">
        <f t="shared" si="1"/>
        <v>1</v>
      </c>
      <c r="W31" s="150" t="s">
        <v>1607</v>
      </c>
      <c r="X31" s="152"/>
    </row>
    <row r="32" spans="1:26" x14ac:dyDescent="0.25">
      <c r="A32">
        <f t="shared" si="0"/>
        <v>28</v>
      </c>
      <c r="B32">
        <v>1</v>
      </c>
      <c r="C32" t="s">
        <v>1649</v>
      </c>
      <c r="E32">
        <v>6</v>
      </c>
      <c r="F32" t="s">
        <v>1701</v>
      </c>
      <c r="H32" s="150">
        <v>2</v>
      </c>
      <c r="I32" s="151">
        <v>1</v>
      </c>
      <c r="J32" t="s">
        <v>1660</v>
      </c>
      <c r="L32" t="s">
        <v>1661</v>
      </c>
      <c r="M32">
        <v>20190809</v>
      </c>
      <c r="N32" s="8" t="s">
        <v>1702</v>
      </c>
      <c r="P32" t="s">
        <v>1703</v>
      </c>
      <c r="Q32" s="8" t="s">
        <v>1989</v>
      </c>
      <c r="S32" s="27" t="s">
        <v>1518</v>
      </c>
      <c r="T32" s="27" t="s">
        <v>1664</v>
      </c>
      <c r="U32" s="27" t="b">
        <f t="shared" si="1"/>
        <v>1</v>
      </c>
      <c r="W32" s="150" t="s">
        <v>1607</v>
      </c>
      <c r="X32" s="152"/>
    </row>
    <row r="33" spans="1:26" x14ac:dyDescent="0.25">
      <c r="A33">
        <f t="shared" si="0"/>
        <v>29</v>
      </c>
      <c r="B33">
        <v>1</v>
      </c>
      <c r="C33" t="s">
        <v>1649</v>
      </c>
      <c r="E33">
        <v>6</v>
      </c>
      <c r="F33" t="s">
        <v>1701</v>
      </c>
      <c r="H33" s="150">
        <v>2</v>
      </c>
      <c r="I33" s="151">
        <v>1</v>
      </c>
      <c r="J33" t="s">
        <v>1660</v>
      </c>
      <c r="L33" t="s">
        <v>1661</v>
      </c>
      <c r="M33">
        <v>20190809</v>
      </c>
      <c r="N33" s="8" t="s">
        <v>1702</v>
      </c>
      <c r="P33" t="s">
        <v>1704</v>
      </c>
      <c r="Q33" s="8" t="s">
        <v>1629</v>
      </c>
      <c r="S33" s="27" t="s">
        <v>1518</v>
      </c>
      <c r="T33" s="27" t="s">
        <v>1664</v>
      </c>
      <c r="U33" s="27" t="b">
        <f t="shared" si="1"/>
        <v>1</v>
      </c>
      <c r="W33" s="150" t="s">
        <v>1607</v>
      </c>
      <c r="X33" s="152"/>
    </row>
    <row r="34" spans="1:26" x14ac:dyDescent="0.25">
      <c r="A34">
        <f t="shared" si="0"/>
        <v>30</v>
      </c>
      <c r="B34">
        <v>1</v>
      </c>
      <c r="C34" t="s">
        <v>1649</v>
      </c>
      <c r="E34">
        <v>6</v>
      </c>
      <c r="F34" t="s">
        <v>1701</v>
      </c>
      <c r="H34" s="150">
        <v>2</v>
      </c>
      <c r="I34" s="151">
        <v>1</v>
      </c>
      <c r="J34" t="s">
        <v>1660</v>
      </c>
      <c r="L34" t="s">
        <v>1661</v>
      </c>
      <c r="M34">
        <v>20190809</v>
      </c>
      <c r="N34" s="8" t="s">
        <v>1702</v>
      </c>
      <c r="P34" t="s">
        <v>1245</v>
      </c>
      <c r="Q34" s="8" t="s">
        <v>1629</v>
      </c>
      <c r="S34" s="27" t="s">
        <v>1518</v>
      </c>
      <c r="T34" s="27" t="s">
        <v>1664</v>
      </c>
      <c r="U34" s="27" t="b">
        <f t="shared" si="1"/>
        <v>1</v>
      </c>
      <c r="W34" s="150" t="s">
        <v>1607</v>
      </c>
      <c r="X34" s="152"/>
    </row>
    <row r="35" spans="1:26" x14ac:dyDescent="0.25">
      <c r="A35">
        <f t="shared" si="0"/>
        <v>31</v>
      </c>
      <c r="B35">
        <v>1</v>
      </c>
      <c r="C35" t="s">
        <v>1649</v>
      </c>
      <c r="E35">
        <v>6</v>
      </c>
      <c r="F35" t="s">
        <v>1701</v>
      </c>
      <c r="H35" s="150">
        <v>2</v>
      </c>
      <c r="I35" s="151">
        <v>1</v>
      </c>
      <c r="J35" t="s">
        <v>1660</v>
      </c>
      <c r="P35" t="s">
        <v>12</v>
      </c>
      <c r="Q35" s="8" t="s">
        <v>1631</v>
      </c>
      <c r="S35" s="27"/>
      <c r="T35" s="27" t="s">
        <v>1676</v>
      </c>
      <c r="U35" s="27" t="b">
        <f t="shared" si="1"/>
        <v>0</v>
      </c>
      <c r="W35" s="150" t="s">
        <v>1654</v>
      </c>
      <c r="X35" s="152" t="s">
        <v>1655</v>
      </c>
      <c r="Z35" t="s">
        <v>1677</v>
      </c>
    </row>
    <row r="36" spans="1:26" x14ac:dyDescent="0.25">
      <c r="A36">
        <f t="shared" si="0"/>
        <v>32</v>
      </c>
      <c r="B36">
        <v>1</v>
      </c>
      <c r="C36" t="s">
        <v>1649</v>
      </c>
      <c r="E36">
        <v>6</v>
      </c>
      <c r="F36" t="s">
        <v>1701</v>
      </c>
      <c r="H36" s="150">
        <v>2</v>
      </c>
      <c r="I36" s="151">
        <v>1</v>
      </c>
      <c r="J36" t="s">
        <v>1660</v>
      </c>
      <c r="P36" t="s">
        <v>213</v>
      </c>
      <c r="Q36" s="8" t="s">
        <v>1631</v>
      </c>
      <c r="S36" s="27"/>
      <c r="T36" s="27" t="s">
        <v>1676</v>
      </c>
      <c r="U36" s="27" t="b">
        <f t="shared" si="1"/>
        <v>0</v>
      </c>
      <c r="W36" s="150" t="s">
        <v>1654</v>
      </c>
      <c r="X36" s="152" t="s">
        <v>1655</v>
      </c>
      <c r="Z36" t="s">
        <v>1677</v>
      </c>
    </row>
    <row r="37" spans="1:26" x14ac:dyDescent="0.25">
      <c r="A37">
        <f t="shared" si="0"/>
        <v>33</v>
      </c>
      <c r="B37">
        <v>1</v>
      </c>
      <c r="C37" t="s">
        <v>1649</v>
      </c>
      <c r="E37">
        <v>6</v>
      </c>
      <c r="F37" t="s">
        <v>1701</v>
      </c>
      <c r="H37" s="150">
        <v>2</v>
      </c>
      <c r="I37" s="151">
        <v>1</v>
      </c>
      <c r="J37" t="s">
        <v>1660</v>
      </c>
      <c r="P37" t="s">
        <v>2056</v>
      </c>
      <c r="S37" s="27"/>
      <c r="T37" s="27" t="s">
        <v>1664</v>
      </c>
      <c r="U37" s="27" t="b">
        <f t="shared" si="1"/>
        <v>1</v>
      </c>
      <c r="W37" s="150" t="s">
        <v>1654</v>
      </c>
      <c r="X37" s="152" t="s">
        <v>1655</v>
      </c>
      <c r="Z37" t="s">
        <v>2057</v>
      </c>
    </row>
    <row r="38" spans="1:26" x14ac:dyDescent="0.25">
      <c r="A38">
        <f t="shared" si="0"/>
        <v>34</v>
      </c>
      <c r="B38">
        <v>1</v>
      </c>
      <c r="C38" t="s">
        <v>1649</v>
      </c>
      <c r="E38">
        <v>6</v>
      </c>
      <c r="F38" t="s">
        <v>1701</v>
      </c>
      <c r="H38" s="150">
        <v>2</v>
      </c>
      <c r="I38" s="151">
        <v>1</v>
      </c>
      <c r="J38" t="s">
        <v>1660</v>
      </c>
      <c r="P38" t="s">
        <v>1705</v>
      </c>
      <c r="Q38" s="8" t="s">
        <v>1631</v>
      </c>
      <c r="T38" s="27" t="s">
        <v>1653</v>
      </c>
      <c r="U38" s="27" t="b">
        <f t="shared" si="1"/>
        <v>0</v>
      </c>
      <c r="W38" s="150" t="s">
        <v>1654</v>
      </c>
      <c r="X38" s="152" t="s">
        <v>1706</v>
      </c>
      <c r="Z38" t="s">
        <v>1656</v>
      </c>
    </row>
    <row r="39" spans="1:26" x14ac:dyDescent="0.25">
      <c r="A39">
        <f t="shared" si="0"/>
        <v>35</v>
      </c>
      <c r="B39">
        <v>1</v>
      </c>
      <c r="C39" t="s">
        <v>1649</v>
      </c>
      <c r="E39">
        <v>6</v>
      </c>
      <c r="F39" t="s">
        <v>1701</v>
      </c>
      <c r="H39" s="150">
        <v>2</v>
      </c>
      <c r="I39" s="151">
        <v>1</v>
      </c>
      <c r="J39" t="s">
        <v>1660</v>
      </c>
      <c r="P39" t="s">
        <v>1707</v>
      </c>
      <c r="Q39" s="8" t="s">
        <v>1708</v>
      </c>
      <c r="R39" s="27" t="s">
        <v>1709</v>
      </c>
      <c r="S39" s="27"/>
      <c r="T39" s="27" t="s">
        <v>1653</v>
      </c>
      <c r="U39" s="27" t="b">
        <f t="shared" si="1"/>
        <v>0</v>
      </c>
      <c r="W39" s="150" t="s">
        <v>1654</v>
      </c>
      <c r="X39" s="152" t="s">
        <v>1706</v>
      </c>
      <c r="Z39" t="s">
        <v>1656</v>
      </c>
    </row>
    <row r="40" spans="1:26" x14ac:dyDescent="0.25">
      <c r="A40">
        <f t="shared" si="0"/>
        <v>36</v>
      </c>
      <c r="B40">
        <v>1</v>
      </c>
      <c r="C40" t="s">
        <v>1649</v>
      </c>
      <c r="E40">
        <v>7</v>
      </c>
      <c r="F40" t="s">
        <v>1710</v>
      </c>
      <c r="H40" s="150">
        <v>3</v>
      </c>
      <c r="I40" s="151">
        <v>1</v>
      </c>
      <c r="J40" t="s">
        <v>1660</v>
      </c>
      <c r="L40" t="s">
        <v>1661</v>
      </c>
      <c r="M40">
        <v>20190809</v>
      </c>
      <c r="N40" s="8" t="s">
        <v>1711</v>
      </c>
      <c r="P40" t="s">
        <v>1712</v>
      </c>
      <c r="Q40" s="8" t="s">
        <v>1629</v>
      </c>
      <c r="S40" s="27" t="s">
        <v>1518</v>
      </c>
      <c r="T40" s="27" t="s">
        <v>1664</v>
      </c>
      <c r="U40" s="27" t="b">
        <f t="shared" si="1"/>
        <v>1</v>
      </c>
      <c r="W40" s="150" t="s">
        <v>1607</v>
      </c>
      <c r="X40" s="152"/>
    </row>
    <row r="41" spans="1:26" x14ac:dyDescent="0.25">
      <c r="A41">
        <f t="shared" si="0"/>
        <v>37</v>
      </c>
      <c r="B41">
        <v>1</v>
      </c>
      <c r="C41" t="s">
        <v>1649</v>
      </c>
      <c r="E41">
        <v>7</v>
      </c>
      <c r="F41" t="s">
        <v>1710</v>
      </c>
      <c r="H41" s="150">
        <v>3</v>
      </c>
      <c r="I41" s="151">
        <v>1</v>
      </c>
      <c r="J41" t="s">
        <v>1660</v>
      </c>
      <c r="L41" t="s">
        <v>1661</v>
      </c>
      <c r="P41" t="s">
        <v>6</v>
      </c>
      <c r="Q41" s="8" t="s">
        <v>1629</v>
      </c>
      <c r="S41" s="27"/>
      <c r="T41" s="27" t="s">
        <v>1676</v>
      </c>
      <c r="U41" s="27" t="b">
        <f t="shared" si="1"/>
        <v>0</v>
      </c>
      <c r="X41" s="152"/>
      <c r="Z41" t="s">
        <v>1677</v>
      </c>
    </row>
    <row r="42" spans="1:26" x14ac:dyDescent="0.25">
      <c r="A42">
        <f t="shared" si="0"/>
        <v>38</v>
      </c>
      <c r="B42">
        <v>1</v>
      </c>
      <c r="C42" t="s">
        <v>1649</v>
      </c>
      <c r="E42">
        <v>7</v>
      </c>
      <c r="F42" t="s">
        <v>1710</v>
      </c>
      <c r="H42" s="150">
        <v>3</v>
      </c>
      <c r="I42" s="151">
        <v>1</v>
      </c>
      <c r="J42" t="s">
        <v>1660</v>
      </c>
      <c r="L42" t="s">
        <v>1661</v>
      </c>
      <c r="P42" t="s">
        <v>1713</v>
      </c>
      <c r="Q42" s="8" t="s">
        <v>1629</v>
      </c>
      <c r="S42" s="27"/>
      <c r="T42" s="27" t="s">
        <v>1676</v>
      </c>
      <c r="U42" s="27" t="b">
        <f t="shared" si="1"/>
        <v>0</v>
      </c>
      <c r="X42" s="152"/>
      <c r="Z42" t="s">
        <v>1677</v>
      </c>
    </row>
    <row r="43" spans="1:26" x14ac:dyDescent="0.25">
      <c r="A43">
        <f t="shared" si="0"/>
        <v>39</v>
      </c>
      <c r="B43">
        <v>1</v>
      </c>
      <c r="C43" t="s">
        <v>1649</v>
      </c>
      <c r="E43">
        <v>7</v>
      </c>
      <c r="F43" t="s">
        <v>1710</v>
      </c>
      <c r="H43" s="150">
        <v>3</v>
      </c>
      <c r="I43" s="151">
        <v>1</v>
      </c>
      <c r="J43" t="s">
        <v>1660</v>
      </c>
      <c r="L43" t="s">
        <v>1661</v>
      </c>
      <c r="P43" t="s">
        <v>1714</v>
      </c>
      <c r="Q43" s="8" t="s">
        <v>1629</v>
      </c>
      <c r="T43" s="27" t="s">
        <v>1653</v>
      </c>
      <c r="U43" s="27" t="b">
        <f t="shared" si="1"/>
        <v>0</v>
      </c>
      <c r="X43" s="152"/>
      <c r="Z43" t="s">
        <v>1656</v>
      </c>
    </row>
    <row r="44" spans="1:26" x14ac:dyDescent="0.25">
      <c r="A44">
        <f t="shared" si="0"/>
        <v>40</v>
      </c>
      <c r="B44">
        <v>1</v>
      </c>
      <c r="C44" t="s">
        <v>1649</v>
      </c>
      <c r="E44">
        <v>7</v>
      </c>
      <c r="F44" t="s">
        <v>1710</v>
      </c>
      <c r="H44" s="150">
        <v>3</v>
      </c>
      <c r="I44" s="151">
        <v>1</v>
      </c>
      <c r="J44" t="s">
        <v>1660</v>
      </c>
      <c r="L44" t="s">
        <v>1661</v>
      </c>
      <c r="M44">
        <v>20200511</v>
      </c>
      <c r="N44" s="8" t="s">
        <v>1715</v>
      </c>
      <c r="P44" t="s">
        <v>1716</v>
      </c>
      <c r="Q44" s="8" t="s">
        <v>1717</v>
      </c>
      <c r="R44" s="8" t="s">
        <v>1718</v>
      </c>
      <c r="T44" s="27" t="s">
        <v>1664</v>
      </c>
      <c r="U44" s="27" t="b">
        <f t="shared" si="1"/>
        <v>1</v>
      </c>
      <c r="W44" s="150" t="s">
        <v>1607</v>
      </c>
      <c r="X44" s="152" t="s">
        <v>1694</v>
      </c>
    </row>
    <row r="45" spans="1:26" x14ac:dyDescent="0.25">
      <c r="A45">
        <f t="shared" si="0"/>
        <v>41</v>
      </c>
      <c r="B45">
        <v>1</v>
      </c>
      <c r="C45" t="s">
        <v>1649</v>
      </c>
      <c r="E45">
        <v>7</v>
      </c>
      <c r="F45" t="s">
        <v>1710</v>
      </c>
      <c r="H45" s="150">
        <v>3</v>
      </c>
      <c r="I45" s="151">
        <v>1</v>
      </c>
      <c r="J45" t="s">
        <v>1660</v>
      </c>
      <c r="L45" t="s">
        <v>1661</v>
      </c>
      <c r="M45">
        <v>20200511</v>
      </c>
      <c r="N45" s="8" t="s">
        <v>1715</v>
      </c>
      <c r="P45" t="s">
        <v>1719</v>
      </c>
      <c r="Q45" s="8" t="s">
        <v>1717</v>
      </c>
      <c r="R45" s="8" t="s">
        <v>1720</v>
      </c>
      <c r="T45" s="27" t="s">
        <v>1664</v>
      </c>
      <c r="U45" s="27" t="b">
        <f t="shared" si="1"/>
        <v>1</v>
      </c>
      <c r="W45" s="150" t="s">
        <v>1607</v>
      </c>
      <c r="X45" s="152" t="s">
        <v>1694</v>
      </c>
    </row>
    <row r="46" spans="1:26" x14ac:dyDescent="0.25">
      <c r="A46">
        <f t="shared" si="0"/>
        <v>42</v>
      </c>
      <c r="B46">
        <v>1</v>
      </c>
      <c r="C46" t="s">
        <v>1649</v>
      </c>
      <c r="E46">
        <v>7</v>
      </c>
      <c r="F46" t="s">
        <v>1710</v>
      </c>
      <c r="H46" s="150">
        <v>3</v>
      </c>
      <c r="I46" s="151">
        <v>1</v>
      </c>
      <c r="J46" t="s">
        <v>1660</v>
      </c>
      <c r="P46" t="s">
        <v>1721</v>
      </c>
      <c r="Q46" s="8" t="s">
        <v>1631</v>
      </c>
      <c r="R46" s="8" t="s">
        <v>1665</v>
      </c>
      <c r="T46" s="27" t="s">
        <v>1653</v>
      </c>
      <c r="U46" s="27" t="b">
        <f t="shared" si="1"/>
        <v>0</v>
      </c>
      <c r="W46" s="150" t="s">
        <v>1654</v>
      </c>
      <c r="X46" s="152" t="s">
        <v>1655</v>
      </c>
      <c r="Z46" t="s">
        <v>1656</v>
      </c>
    </row>
    <row r="47" spans="1:26" x14ac:dyDescent="0.25">
      <c r="A47">
        <f t="shared" si="0"/>
        <v>43</v>
      </c>
      <c r="B47">
        <v>1</v>
      </c>
      <c r="C47" t="s">
        <v>1649</v>
      </c>
      <c r="E47">
        <v>7</v>
      </c>
      <c r="F47" t="s">
        <v>1710</v>
      </c>
      <c r="H47" s="150">
        <v>3</v>
      </c>
      <c r="I47" s="151">
        <v>1</v>
      </c>
      <c r="J47" t="s">
        <v>1660</v>
      </c>
      <c r="P47" t="s">
        <v>1722</v>
      </c>
      <c r="Q47" s="8" t="s">
        <v>1631</v>
      </c>
      <c r="R47" s="8" t="s">
        <v>1723</v>
      </c>
      <c r="T47" s="27" t="s">
        <v>1653</v>
      </c>
      <c r="U47" s="27" t="b">
        <f t="shared" si="1"/>
        <v>0</v>
      </c>
      <c r="W47" s="150" t="s">
        <v>1654</v>
      </c>
      <c r="X47" s="152" t="s">
        <v>1655</v>
      </c>
      <c r="Z47" t="s">
        <v>1656</v>
      </c>
    </row>
    <row r="48" spans="1:26" x14ac:dyDescent="0.25">
      <c r="A48">
        <f t="shared" si="0"/>
        <v>44</v>
      </c>
      <c r="B48">
        <v>1</v>
      </c>
      <c r="C48" t="s">
        <v>1649</v>
      </c>
      <c r="E48">
        <v>7</v>
      </c>
      <c r="F48" t="s">
        <v>1710</v>
      </c>
      <c r="H48" s="150">
        <v>3</v>
      </c>
      <c r="I48" s="151">
        <v>1</v>
      </c>
      <c r="J48" t="s">
        <v>1660</v>
      </c>
      <c r="P48" t="s">
        <v>1724</v>
      </c>
      <c r="Q48" s="8" t="s">
        <v>1629</v>
      </c>
      <c r="T48" s="27" t="s">
        <v>1725</v>
      </c>
      <c r="U48" s="27" t="b">
        <f t="shared" si="1"/>
        <v>0</v>
      </c>
      <c r="W48" s="150" t="s">
        <v>1654</v>
      </c>
      <c r="X48" s="152" t="s">
        <v>1726</v>
      </c>
      <c r="Z48" t="s">
        <v>1677</v>
      </c>
    </row>
    <row r="49" spans="1:26" x14ac:dyDescent="0.25">
      <c r="A49">
        <f t="shared" si="0"/>
        <v>45</v>
      </c>
      <c r="B49">
        <v>2</v>
      </c>
      <c r="C49" t="s">
        <v>1727</v>
      </c>
      <c r="E49">
        <v>8</v>
      </c>
      <c r="F49" t="s">
        <v>51</v>
      </c>
      <c r="H49" s="150">
        <v>13</v>
      </c>
      <c r="I49" s="151">
        <v>2.2000000000000002</v>
      </c>
      <c r="J49" t="s">
        <v>1728</v>
      </c>
      <c r="L49" t="s">
        <v>66</v>
      </c>
      <c r="M49">
        <v>20191007</v>
      </c>
      <c r="N49" s="8" t="s">
        <v>68</v>
      </c>
      <c r="P49" t="s">
        <v>1729</v>
      </c>
      <c r="Q49" s="8" t="s">
        <v>1631</v>
      </c>
      <c r="T49" s="27" t="s">
        <v>1664</v>
      </c>
      <c r="U49" s="27" t="b">
        <f t="shared" si="1"/>
        <v>1</v>
      </c>
      <c r="W49" s="150" t="s">
        <v>1654</v>
      </c>
      <c r="X49" s="152" t="s">
        <v>1655</v>
      </c>
      <c r="Z49" t="s">
        <v>1666</v>
      </c>
    </row>
    <row r="50" spans="1:26" x14ac:dyDescent="0.25">
      <c r="A50">
        <f t="shared" si="0"/>
        <v>46</v>
      </c>
      <c r="B50">
        <v>2</v>
      </c>
      <c r="C50" t="s">
        <v>1727</v>
      </c>
      <c r="E50">
        <v>8</v>
      </c>
      <c r="F50" t="s">
        <v>51</v>
      </c>
      <c r="H50" s="150">
        <v>13</v>
      </c>
      <c r="I50" s="151">
        <v>2.2000000000000002</v>
      </c>
      <c r="J50" t="s">
        <v>1728</v>
      </c>
      <c r="L50" t="s">
        <v>66</v>
      </c>
      <c r="M50">
        <v>20191007</v>
      </c>
      <c r="N50" s="8" t="s">
        <v>68</v>
      </c>
      <c r="P50" t="s">
        <v>1730</v>
      </c>
      <c r="Q50" s="8" t="s">
        <v>1631</v>
      </c>
      <c r="T50" s="27" t="s">
        <v>1664</v>
      </c>
      <c r="U50" s="27" t="b">
        <f t="shared" si="1"/>
        <v>1</v>
      </c>
      <c r="W50" s="150" t="s">
        <v>1654</v>
      </c>
      <c r="X50" s="152" t="s">
        <v>1655</v>
      </c>
      <c r="Z50" t="s">
        <v>1666</v>
      </c>
    </row>
    <row r="51" spans="1:26" x14ac:dyDescent="0.25">
      <c r="A51">
        <f t="shared" si="0"/>
        <v>47</v>
      </c>
      <c r="B51">
        <v>2</v>
      </c>
      <c r="C51" t="s">
        <v>1727</v>
      </c>
      <c r="E51">
        <v>8</v>
      </c>
      <c r="F51" t="s">
        <v>51</v>
      </c>
      <c r="H51" s="150">
        <v>13</v>
      </c>
      <c r="I51" s="151">
        <v>2.2000000000000002</v>
      </c>
      <c r="J51" t="s">
        <v>1728</v>
      </c>
      <c r="L51" t="s">
        <v>66</v>
      </c>
      <c r="M51">
        <v>20191007</v>
      </c>
      <c r="N51" s="8" t="s">
        <v>68</v>
      </c>
      <c r="P51" t="s">
        <v>1731</v>
      </c>
      <c r="Q51" s="8" t="s">
        <v>1631</v>
      </c>
      <c r="T51" s="27" t="s">
        <v>1653</v>
      </c>
      <c r="U51" s="27" t="b">
        <f t="shared" si="1"/>
        <v>0</v>
      </c>
      <c r="W51" s="150" t="s">
        <v>1654</v>
      </c>
      <c r="X51" s="152" t="s">
        <v>1655</v>
      </c>
      <c r="Z51" t="s">
        <v>1656</v>
      </c>
    </row>
    <row r="52" spans="1:26" x14ac:dyDescent="0.25">
      <c r="A52">
        <f t="shared" si="0"/>
        <v>48</v>
      </c>
      <c r="B52">
        <v>2</v>
      </c>
      <c r="C52" t="s">
        <v>1727</v>
      </c>
      <c r="E52">
        <v>9</v>
      </c>
      <c r="F52" t="s">
        <v>1732</v>
      </c>
      <c r="H52" s="150">
        <v>6</v>
      </c>
      <c r="I52" s="151">
        <v>2.1</v>
      </c>
      <c r="J52" t="s">
        <v>1728</v>
      </c>
      <c r="L52" t="s">
        <v>1669</v>
      </c>
      <c r="M52">
        <v>2019</v>
      </c>
      <c r="N52" s="8" t="s">
        <v>1733</v>
      </c>
      <c r="P52" t="s">
        <v>1734</v>
      </c>
      <c r="Q52" s="8" t="s">
        <v>1631</v>
      </c>
      <c r="R52" s="8" t="s">
        <v>1735</v>
      </c>
      <c r="T52" s="27" t="s">
        <v>1664</v>
      </c>
      <c r="U52" s="27" t="b">
        <f t="shared" si="1"/>
        <v>1</v>
      </c>
      <c r="W52" s="150" t="s">
        <v>1672</v>
      </c>
      <c r="X52" s="152"/>
      <c r="Z52" t="s">
        <v>1736</v>
      </c>
    </row>
    <row r="53" spans="1:26" x14ac:dyDescent="0.25">
      <c r="A53">
        <f t="shared" si="0"/>
        <v>49</v>
      </c>
      <c r="B53">
        <v>2</v>
      </c>
      <c r="C53" t="s">
        <v>1727</v>
      </c>
      <c r="E53">
        <v>9</v>
      </c>
      <c r="F53" t="s">
        <v>1732</v>
      </c>
      <c r="H53" s="150">
        <v>6</v>
      </c>
      <c r="I53" s="151">
        <v>2.1</v>
      </c>
      <c r="J53" t="s">
        <v>1728</v>
      </c>
      <c r="L53" t="s">
        <v>1669</v>
      </c>
      <c r="M53">
        <v>2019</v>
      </c>
      <c r="N53" s="8" t="s">
        <v>1733</v>
      </c>
      <c r="P53" t="s">
        <v>1737</v>
      </c>
      <c r="Q53" s="8" t="s">
        <v>1631</v>
      </c>
      <c r="T53" s="27" t="s">
        <v>1664</v>
      </c>
      <c r="U53" s="27" t="b">
        <f t="shared" si="1"/>
        <v>1</v>
      </c>
      <c r="W53" s="150" t="s">
        <v>1672</v>
      </c>
      <c r="X53" s="152"/>
      <c r="Z53" t="s">
        <v>1738</v>
      </c>
    </row>
    <row r="54" spans="1:26" x14ac:dyDescent="0.25">
      <c r="A54">
        <f t="shared" si="0"/>
        <v>50</v>
      </c>
      <c r="B54">
        <v>2</v>
      </c>
      <c r="C54" t="s">
        <v>1727</v>
      </c>
      <c r="E54">
        <v>9</v>
      </c>
      <c r="F54" t="s">
        <v>1732</v>
      </c>
      <c r="H54" s="150">
        <v>6</v>
      </c>
      <c r="I54" s="151">
        <v>2.1</v>
      </c>
      <c r="J54" t="s">
        <v>1728</v>
      </c>
      <c r="L54" t="s">
        <v>1661</v>
      </c>
      <c r="P54" t="s">
        <v>209</v>
      </c>
      <c r="Q54" s="8" t="s">
        <v>1631</v>
      </c>
      <c r="T54" s="27" t="s">
        <v>2019</v>
      </c>
      <c r="U54" s="27" t="b">
        <f t="shared" si="1"/>
        <v>0</v>
      </c>
      <c r="W54" s="150" t="s">
        <v>1654</v>
      </c>
      <c r="X54" s="152" t="s">
        <v>1655</v>
      </c>
      <c r="Z54" s="111" t="s">
        <v>1739</v>
      </c>
    </row>
    <row r="55" spans="1:26" x14ac:dyDescent="0.25">
      <c r="A55">
        <f t="shared" si="0"/>
        <v>51</v>
      </c>
      <c r="B55">
        <v>2</v>
      </c>
      <c r="C55" t="s">
        <v>1727</v>
      </c>
      <c r="E55">
        <v>9</v>
      </c>
      <c r="F55" t="s">
        <v>1732</v>
      </c>
      <c r="H55" s="150">
        <v>6</v>
      </c>
      <c r="I55" s="151">
        <v>2.1</v>
      </c>
      <c r="J55" t="s">
        <v>1728</v>
      </c>
      <c r="L55" t="s">
        <v>200</v>
      </c>
      <c r="M55">
        <v>20181227</v>
      </c>
      <c r="N55" s="8" t="s">
        <v>1740</v>
      </c>
      <c r="P55" t="s">
        <v>210</v>
      </c>
      <c r="Q55" s="8" t="s">
        <v>1629</v>
      </c>
      <c r="T55" s="27" t="s">
        <v>1664</v>
      </c>
      <c r="U55" s="27" t="b">
        <f t="shared" si="1"/>
        <v>1</v>
      </c>
      <c r="W55" s="150" t="s">
        <v>1654</v>
      </c>
      <c r="X55" s="152" t="s">
        <v>1655</v>
      </c>
      <c r="Z55" t="s">
        <v>1666</v>
      </c>
    </row>
    <row r="56" spans="1:26" x14ac:dyDescent="0.25">
      <c r="A56">
        <f t="shared" si="0"/>
        <v>52</v>
      </c>
      <c r="B56">
        <v>2</v>
      </c>
      <c r="C56" t="s">
        <v>1727</v>
      </c>
      <c r="E56">
        <v>9</v>
      </c>
      <c r="F56" t="s">
        <v>1732</v>
      </c>
      <c r="H56" s="150">
        <v>6</v>
      </c>
      <c r="I56" s="151">
        <v>2.1</v>
      </c>
      <c r="J56" t="s">
        <v>1728</v>
      </c>
      <c r="L56" t="s">
        <v>200</v>
      </c>
      <c r="M56">
        <v>20181227</v>
      </c>
      <c r="N56" s="8" t="s">
        <v>1740</v>
      </c>
      <c r="P56" t="s">
        <v>1741</v>
      </c>
      <c r="Q56" s="8" t="s">
        <v>1629</v>
      </c>
      <c r="T56" s="27" t="s">
        <v>1664</v>
      </c>
      <c r="U56" s="27" t="b">
        <f t="shared" si="1"/>
        <v>1</v>
      </c>
      <c r="W56" s="150" t="s">
        <v>1654</v>
      </c>
      <c r="X56" s="152" t="s">
        <v>1655</v>
      </c>
      <c r="Z56" t="s">
        <v>1666</v>
      </c>
    </row>
    <row r="57" spans="1:26" x14ac:dyDescent="0.25">
      <c r="A57">
        <f t="shared" si="0"/>
        <v>53</v>
      </c>
      <c r="B57">
        <v>2</v>
      </c>
      <c r="C57" t="s">
        <v>1727</v>
      </c>
      <c r="E57">
        <v>10</v>
      </c>
      <c r="F57" t="s">
        <v>1742</v>
      </c>
      <c r="H57" s="150">
        <v>4</v>
      </c>
      <c r="I57" s="151">
        <v>1</v>
      </c>
      <c r="J57" t="s">
        <v>1728</v>
      </c>
      <c r="M57">
        <v>20200511</v>
      </c>
      <c r="N57" s="8" t="s">
        <v>2014</v>
      </c>
      <c r="P57" t="s">
        <v>1743</v>
      </c>
      <c r="Q57" s="8" t="s">
        <v>1629</v>
      </c>
      <c r="T57" s="27" t="s">
        <v>1664</v>
      </c>
      <c r="U57" s="27" t="b">
        <f t="shared" si="1"/>
        <v>1</v>
      </c>
      <c r="W57" s="150" t="s">
        <v>1654</v>
      </c>
      <c r="X57" s="152" t="s">
        <v>1655</v>
      </c>
      <c r="Z57" t="s">
        <v>1666</v>
      </c>
    </row>
    <row r="58" spans="1:26" x14ac:dyDescent="0.25">
      <c r="A58">
        <f t="shared" si="0"/>
        <v>54</v>
      </c>
      <c r="B58">
        <v>2</v>
      </c>
      <c r="C58" t="s">
        <v>1727</v>
      </c>
      <c r="E58">
        <v>10</v>
      </c>
      <c r="F58" t="s">
        <v>1742</v>
      </c>
      <c r="H58" s="150">
        <v>4</v>
      </c>
      <c r="I58" s="151">
        <v>1</v>
      </c>
      <c r="J58" t="s">
        <v>1728</v>
      </c>
      <c r="L58" t="s">
        <v>1661</v>
      </c>
      <c r="M58">
        <v>20190930</v>
      </c>
      <c r="N58" s="8" t="s">
        <v>1744</v>
      </c>
      <c r="P58" t="s">
        <v>1745</v>
      </c>
      <c r="Q58" s="8" t="s">
        <v>1746</v>
      </c>
      <c r="R58" s="8" t="s">
        <v>1747</v>
      </c>
      <c r="T58" s="27" t="s">
        <v>1664</v>
      </c>
      <c r="U58" s="27" t="b">
        <f t="shared" si="1"/>
        <v>1</v>
      </c>
      <c r="W58" s="150" t="s">
        <v>1654</v>
      </c>
      <c r="X58" s="152" t="s">
        <v>1655</v>
      </c>
      <c r="Z58" t="s">
        <v>1666</v>
      </c>
    </row>
    <row r="59" spans="1:26" x14ac:dyDescent="0.25">
      <c r="A59">
        <f t="shared" si="0"/>
        <v>55</v>
      </c>
      <c r="B59">
        <v>2</v>
      </c>
      <c r="C59" t="s">
        <v>1727</v>
      </c>
      <c r="E59">
        <v>10</v>
      </c>
      <c r="F59" t="s">
        <v>1742</v>
      </c>
      <c r="H59" s="150">
        <v>4</v>
      </c>
      <c r="I59" s="151">
        <v>1</v>
      </c>
      <c r="J59" t="s">
        <v>1728</v>
      </c>
      <c r="L59" t="s">
        <v>1661</v>
      </c>
      <c r="M59">
        <v>20190930</v>
      </c>
      <c r="N59" s="8" t="s">
        <v>1744</v>
      </c>
      <c r="P59" t="s">
        <v>1748</v>
      </c>
      <c r="Q59" s="8" t="s">
        <v>1746</v>
      </c>
      <c r="R59" s="8" t="s">
        <v>1749</v>
      </c>
      <c r="T59" s="27" t="s">
        <v>1664</v>
      </c>
      <c r="U59" s="27" t="b">
        <f t="shared" si="1"/>
        <v>1</v>
      </c>
      <c r="W59" s="150" t="s">
        <v>1607</v>
      </c>
      <c r="X59" s="152" t="s">
        <v>1750</v>
      </c>
      <c r="Z59" t="s">
        <v>1751</v>
      </c>
    </row>
    <row r="60" spans="1:26" x14ac:dyDescent="0.25">
      <c r="A60">
        <f t="shared" si="0"/>
        <v>56</v>
      </c>
      <c r="B60">
        <v>2</v>
      </c>
      <c r="C60" t="s">
        <v>1727</v>
      </c>
      <c r="E60">
        <v>10</v>
      </c>
      <c r="F60" t="s">
        <v>1742</v>
      </c>
      <c r="H60" s="150">
        <v>4</v>
      </c>
      <c r="I60" s="151">
        <v>1</v>
      </c>
      <c r="J60" t="s">
        <v>1728</v>
      </c>
      <c r="L60" t="s">
        <v>1752</v>
      </c>
      <c r="M60">
        <v>2014</v>
      </c>
      <c r="N60" s="8" t="s">
        <v>1753</v>
      </c>
      <c r="P60" t="s">
        <v>1754</v>
      </c>
      <c r="Q60" s="8" t="s">
        <v>1631</v>
      </c>
      <c r="R60" s="153">
        <v>1</v>
      </c>
      <c r="S60" s="153"/>
      <c r="T60" s="27" t="s">
        <v>1653</v>
      </c>
      <c r="U60" s="27" t="b">
        <f t="shared" si="1"/>
        <v>0</v>
      </c>
      <c r="W60" s="150" t="s">
        <v>1654</v>
      </c>
      <c r="X60" s="152" t="s">
        <v>1655</v>
      </c>
      <c r="Z60" t="s">
        <v>1656</v>
      </c>
    </row>
    <row r="61" spans="1:26" x14ac:dyDescent="0.25">
      <c r="A61">
        <f t="shared" si="0"/>
        <v>57</v>
      </c>
      <c r="B61">
        <v>2</v>
      </c>
      <c r="C61" t="s">
        <v>1727</v>
      </c>
      <c r="E61">
        <v>11</v>
      </c>
      <c r="F61" t="s">
        <v>1755</v>
      </c>
      <c r="H61" s="150">
        <v>7</v>
      </c>
      <c r="I61" s="151">
        <v>2.1</v>
      </c>
      <c r="J61" t="s">
        <v>1683</v>
      </c>
      <c r="L61" t="s">
        <v>66</v>
      </c>
      <c r="M61">
        <v>20191007</v>
      </c>
      <c r="N61" s="8" t="s">
        <v>68</v>
      </c>
      <c r="P61" t="s">
        <v>1756</v>
      </c>
      <c r="Q61" s="8" t="s">
        <v>1631</v>
      </c>
      <c r="T61" s="27" t="s">
        <v>1664</v>
      </c>
      <c r="U61" s="27" t="b">
        <f t="shared" si="1"/>
        <v>1</v>
      </c>
      <c r="W61" s="150" t="s">
        <v>1654</v>
      </c>
      <c r="X61" s="152" t="s">
        <v>1655</v>
      </c>
      <c r="Z61" t="s">
        <v>1666</v>
      </c>
    </row>
    <row r="62" spans="1:26" x14ac:dyDescent="0.25">
      <c r="A62">
        <f t="shared" si="0"/>
        <v>58</v>
      </c>
      <c r="B62">
        <v>2</v>
      </c>
      <c r="C62" t="s">
        <v>1727</v>
      </c>
      <c r="E62">
        <v>11</v>
      </c>
      <c r="F62" t="s">
        <v>1755</v>
      </c>
      <c r="H62" s="150">
        <v>7</v>
      </c>
      <c r="I62" s="151">
        <v>2.1</v>
      </c>
      <c r="J62" t="s">
        <v>1683</v>
      </c>
      <c r="L62" t="s">
        <v>66</v>
      </c>
      <c r="M62">
        <v>20191007</v>
      </c>
      <c r="N62" s="8" t="s">
        <v>68</v>
      </c>
      <c r="P62" t="s">
        <v>1757</v>
      </c>
      <c r="Q62" s="8" t="s">
        <v>1631</v>
      </c>
      <c r="T62" s="27" t="s">
        <v>1664</v>
      </c>
      <c r="U62" s="27" t="b">
        <f t="shared" si="1"/>
        <v>1</v>
      </c>
      <c r="W62" s="150" t="s">
        <v>1654</v>
      </c>
      <c r="X62" s="152" t="s">
        <v>1655</v>
      </c>
      <c r="Z62" t="s">
        <v>1666</v>
      </c>
    </row>
    <row r="63" spans="1:26" x14ac:dyDescent="0.25">
      <c r="A63">
        <f t="shared" si="0"/>
        <v>59</v>
      </c>
      <c r="B63">
        <v>2</v>
      </c>
      <c r="C63" t="s">
        <v>1727</v>
      </c>
      <c r="E63">
        <v>11</v>
      </c>
      <c r="F63" t="s">
        <v>1755</v>
      </c>
      <c r="H63" s="150">
        <v>7</v>
      </c>
      <c r="I63" s="151">
        <v>2.1</v>
      </c>
      <c r="J63" t="s">
        <v>1683</v>
      </c>
      <c r="L63" t="s">
        <v>66</v>
      </c>
      <c r="M63">
        <v>20191007</v>
      </c>
      <c r="N63" s="8" t="s">
        <v>68</v>
      </c>
      <c r="P63" t="s">
        <v>1758</v>
      </c>
      <c r="Q63" s="8" t="s">
        <v>1631</v>
      </c>
      <c r="T63" s="27" t="s">
        <v>1664</v>
      </c>
      <c r="U63" s="27" t="b">
        <f t="shared" si="1"/>
        <v>1</v>
      </c>
      <c r="W63" s="150" t="s">
        <v>1672</v>
      </c>
      <c r="X63" s="152"/>
    </row>
    <row r="64" spans="1:26" x14ac:dyDescent="0.25">
      <c r="A64">
        <f t="shared" si="0"/>
        <v>60</v>
      </c>
      <c r="B64">
        <v>2</v>
      </c>
      <c r="C64" t="s">
        <v>1727</v>
      </c>
      <c r="E64">
        <v>11</v>
      </c>
      <c r="F64" t="s">
        <v>1755</v>
      </c>
      <c r="H64" s="150">
        <v>7</v>
      </c>
      <c r="I64" s="151">
        <v>2.1</v>
      </c>
      <c r="J64" t="s">
        <v>1683</v>
      </c>
      <c r="L64" t="s">
        <v>66</v>
      </c>
      <c r="M64">
        <v>20191007</v>
      </c>
      <c r="N64" s="8" t="s">
        <v>68</v>
      </c>
      <c r="P64" t="s">
        <v>1759</v>
      </c>
      <c r="Q64" s="8" t="s">
        <v>1631</v>
      </c>
      <c r="T64" s="27" t="s">
        <v>1664</v>
      </c>
      <c r="U64" s="27" t="b">
        <f t="shared" si="1"/>
        <v>1</v>
      </c>
      <c r="W64" s="150" t="s">
        <v>1672</v>
      </c>
      <c r="X64" s="152"/>
    </row>
    <row r="65" spans="1:26" x14ac:dyDescent="0.25">
      <c r="A65">
        <f t="shared" si="0"/>
        <v>61</v>
      </c>
      <c r="B65">
        <v>2</v>
      </c>
      <c r="C65" t="s">
        <v>1727</v>
      </c>
      <c r="E65">
        <v>11</v>
      </c>
      <c r="F65" t="s">
        <v>1755</v>
      </c>
      <c r="H65" s="150">
        <v>7</v>
      </c>
      <c r="I65" s="151">
        <v>2.1</v>
      </c>
      <c r="J65" t="s">
        <v>1683</v>
      </c>
      <c r="P65" t="s">
        <v>1760</v>
      </c>
      <c r="Q65" s="8" t="s">
        <v>1631</v>
      </c>
      <c r="R65" s="8" t="s">
        <v>1658</v>
      </c>
      <c r="T65" s="27" t="s">
        <v>1653</v>
      </c>
      <c r="U65" s="27" t="b">
        <f t="shared" si="1"/>
        <v>0</v>
      </c>
      <c r="W65" s="150" t="s">
        <v>1654</v>
      </c>
      <c r="X65" s="152"/>
      <c r="Z65" t="s">
        <v>1656</v>
      </c>
    </row>
    <row r="66" spans="1:26" x14ac:dyDescent="0.25">
      <c r="A66">
        <f t="shared" si="0"/>
        <v>62</v>
      </c>
      <c r="B66">
        <v>3</v>
      </c>
      <c r="C66" t="s">
        <v>1761</v>
      </c>
      <c r="E66">
        <v>12</v>
      </c>
      <c r="F66" t="s">
        <v>1762</v>
      </c>
      <c r="H66" s="150">
        <v>14</v>
      </c>
      <c r="I66" s="151">
        <v>2.2000000000000002</v>
      </c>
      <c r="J66" t="s">
        <v>1763</v>
      </c>
      <c r="P66" t="s">
        <v>1764</v>
      </c>
      <c r="Q66" s="8" t="s">
        <v>1631</v>
      </c>
      <c r="T66" s="27" t="s">
        <v>1653</v>
      </c>
      <c r="U66" s="27" t="b">
        <f t="shared" si="1"/>
        <v>0</v>
      </c>
      <c r="W66" s="150" t="s">
        <v>1654</v>
      </c>
      <c r="X66" s="152" t="s">
        <v>1655</v>
      </c>
      <c r="Z66" t="s">
        <v>1656</v>
      </c>
    </row>
    <row r="67" spans="1:26" x14ac:dyDescent="0.25">
      <c r="A67">
        <f t="shared" si="0"/>
        <v>63</v>
      </c>
      <c r="B67">
        <v>3</v>
      </c>
      <c r="C67" t="s">
        <v>1761</v>
      </c>
      <c r="E67">
        <v>12</v>
      </c>
      <c r="F67" t="s">
        <v>1762</v>
      </c>
      <c r="H67" s="150">
        <v>14</v>
      </c>
      <c r="I67" s="151">
        <v>2.2000000000000002</v>
      </c>
      <c r="J67" t="s">
        <v>1763</v>
      </c>
      <c r="P67" t="s">
        <v>1765</v>
      </c>
      <c r="Q67" s="8" t="s">
        <v>1766</v>
      </c>
      <c r="T67" s="27" t="s">
        <v>1653</v>
      </c>
      <c r="U67" s="27" t="b">
        <f t="shared" si="1"/>
        <v>0</v>
      </c>
      <c r="W67" s="150" t="s">
        <v>1654</v>
      </c>
      <c r="X67" s="152" t="s">
        <v>1655</v>
      </c>
      <c r="Z67" t="s">
        <v>1656</v>
      </c>
    </row>
    <row r="68" spans="1:26" x14ac:dyDescent="0.25">
      <c r="A68">
        <f t="shared" si="0"/>
        <v>64</v>
      </c>
      <c r="B68">
        <v>3</v>
      </c>
      <c r="C68" t="s">
        <v>1761</v>
      </c>
      <c r="E68">
        <v>12</v>
      </c>
      <c r="F68" t="s">
        <v>1762</v>
      </c>
      <c r="H68" s="150">
        <v>14</v>
      </c>
      <c r="I68" s="151">
        <v>2.2000000000000002</v>
      </c>
      <c r="J68" t="s">
        <v>1763</v>
      </c>
      <c r="P68" t="s">
        <v>1767</v>
      </c>
      <c r="Q68" s="8" t="s">
        <v>1631</v>
      </c>
      <c r="T68" s="27" t="s">
        <v>1653</v>
      </c>
      <c r="U68" s="27" t="b">
        <f t="shared" si="1"/>
        <v>0</v>
      </c>
      <c r="W68" s="150" t="s">
        <v>1654</v>
      </c>
      <c r="X68" s="152" t="s">
        <v>1655</v>
      </c>
      <c r="Z68" t="s">
        <v>1656</v>
      </c>
    </row>
    <row r="69" spans="1:26" x14ac:dyDescent="0.25">
      <c r="A69">
        <f t="shared" si="0"/>
        <v>65</v>
      </c>
      <c r="B69">
        <v>3</v>
      </c>
      <c r="C69" t="s">
        <v>1761</v>
      </c>
      <c r="E69">
        <v>12</v>
      </c>
      <c r="F69" t="s">
        <v>1762</v>
      </c>
      <c r="H69" s="150">
        <v>14</v>
      </c>
      <c r="I69" s="151">
        <v>2.2000000000000002</v>
      </c>
      <c r="J69" t="s">
        <v>1763</v>
      </c>
      <c r="P69" t="s">
        <v>1768</v>
      </c>
      <c r="Q69" s="8" t="s">
        <v>1631</v>
      </c>
      <c r="T69" s="27" t="s">
        <v>1653</v>
      </c>
      <c r="U69" s="27" t="b">
        <f t="shared" si="1"/>
        <v>0</v>
      </c>
      <c r="W69" s="150" t="s">
        <v>1654</v>
      </c>
      <c r="X69" s="152" t="s">
        <v>1655</v>
      </c>
      <c r="Z69" t="s">
        <v>1656</v>
      </c>
    </row>
    <row r="70" spans="1:26" x14ac:dyDescent="0.25">
      <c r="A70">
        <f t="shared" ref="A70:A132" si="2">ROW(A70)-4</f>
        <v>66</v>
      </c>
      <c r="B70">
        <v>3</v>
      </c>
      <c r="C70" t="s">
        <v>1761</v>
      </c>
      <c r="E70">
        <v>12</v>
      </c>
      <c r="F70" t="s">
        <v>1762</v>
      </c>
      <c r="H70" s="150">
        <v>14</v>
      </c>
      <c r="I70" s="151">
        <v>2.2000000000000002</v>
      </c>
      <c r="J70" t="s">
        <v>1763</v>
      </c>
      <c r="P70" t="s">
        <v>1769</v>
      </c>
      <c r="Q70" s="8" t="s">
        <v>1631</v>
      </c>
      <c r="T70" s="27" t="s">
        <v>1653</v>
      </c>
      <c r="U70" s="27" t="b">
        <f t="shared" ref="U70:U132" si="3">SUM(IFERROR(SEARCH("Future ",T70,1),0),IFERROR(SEARCH("No longer ",T70,1),0),IFERROR(SEARCH("See  ",T70,1),0))=0</f>
        <v>0</v>
      </c>
      <c r="W70" s="150" t="s">
        <v>1654</v>
      </c>
      <c r="X70" s="152" t="s">
        <v>1655</v>
      </c>
      <c r="Z70" t="s">
        <v>1656</v>
      </c>
    </row>
    <row r="71" spans="1:26" x14ac:dyDescent="0.25">
      <c r="A71">
        <f t="shared" si="2"/>
        <v>67</v>
      </c>
      <c r="B71">
        <v>3</v>
      </c>
      <c r="C71" t="s">
        <v>1761</v>
      </c>
      <c r="E71">
        <v>12</v>
      </c>
      <c r="F71" t="s">
        <v>1762</v>
      </c>
      <c r="H71" s="150">
        <v>14</v>
      </c>
      <c r="I71" s="151">
        <v>2.2000000000000002</v>
      </c>
      <c r="J71" t="s">
        <v>1763</v>
      </c>
      <c r="L71" t="s">
        <v>1661</v>
      </c>
      <c r="M71">
        <v>20191204</v>
      </c>
      <c r="N71" s="8" t="s">
        <v>1770</v>
      </c>
      <c r="P71" t="s">
        <v>1771</v>
      </c>
      <c r="T71" s="27" t="s">
        <v>1664</v>
      </c>
      <c r="U71" s="27" t="b">
        <f t="shared" si="3"/>
        <v>1</v>
      </c>
      <c r="W71" s="150" t="s">
        <v>1607</v>
      </c>
      <c r="X71" s="152"/>
    </row>
    <row r="72" spans="1:26" x14ac:dyDescent="0.25">
      <c r="A72">
        <f t="shared" si="2"/>
        <v>68</v>
      </c>
      <c r="B72">
        <v>3</v>
      </c>
      <c r="C72" t="s">
        <v>1761</v>
      </c>
      <c r="E72">
        <v>12</v>
      </c>
      <c r="F72" t="s">
        <v>1762</v>
      </c>
      <c r="H72" s="150">
        <v>14</v>
      </c>
      <c r="I72" s="151">
        <v>2.2000000000000002</v>
      </c>
      <c r="J72" t="s">
        <v>1763</v>
      </c>
      <c r="L72" t="s">
        <v>1661</v>
      </c>
      <c r="M72">
        <v>20191204</v>
      </c>
      <c r="N72" s="8" t="s">
        <v>1772</v>
      </c>
      <c r="P72" t="s">
        <v>1773</v>
      </c>
      <c r="T72" s="27" t="s">
        <v>1664</v>
      </c>
      <c r="U72" s="27" t="b">
        <f t="shared" si="3"/>
        <v>1</v>
      </c>
      <c r="W72" s="150" t="s">
        <v>1607</v>
      </c>
      <c r="X72" s="152"/>
    </row>
    <row r="73" spans="1:26" x14ac:dyDescent="0.25">
      <c r="A73">
        <f t="shared" si="2"/>
        <v>69</v>
      </c>
      <c r="B73">
        <v>3</v>
      </c>
      <c r="C73" t="s">
        <v>1761</v>
      </c>
      <c r="E73">
        <v>12</v>
      </c>
      <c r="F73" t="s">
        <v>1762</v>
      </c>
      <c r="H73" s="150">
        <v>14</v>
      </c>
      <c r="I73" s="151">
        <v>2.2000000000000002</v>
      </c>
      <c r="J73" t="s">
        <v>1763</v>
      </c>
      <c r="P73" t="s">
        <v>1774</v>
      </c>
      <c r="T73" s="27" t="s">
        <v>1676</v>
      </c>
      <c r="U73" s="27" t="b">
        <f t="shared" si="3"/>
        <v>0</v>
      </c>
      <c r="W73" s="150" t="s">
        <v>1654</v>
      </c>
      <c r="X73" s="152" t="s">
        <v>1726</v>
      </c>
      <c r="Z73" t="s">
        <v>1775</v>
      </c>
    </row>
    <row r="74" spans="1:26" x14ac:dyDescent="0.25">
      <c r="A74">
        <f t="shared" si="2"/>
        <v>70</v>
      </c>
      <c r="B74">
        <v>3</v>
      </c>
      <c r="C74" t="s">
        <v>1761</v>
      </c>
      <c r="E74">
        <v>13</v>
      </c>
      <c r="F74" t="s">
        <v>1776</v>
      </c>
      <c r="H74" s="150">
        <v>5</v>
      </c>
      <c r="I74" s="151">
        <v>1</v>
      </c>
      <c r="J74" t="s">
        <v>890</v>
      </c>
      <c r="L74" t="s">
        <v>1661</v>
      </c>
      <c r="M74">
        <v>20190820</v>
      </c>
      <c r="N74" s="8" t="s">
        <v>1777</v>
      </c>
      <c r="P74" t="s">
        <v>1276</v>
      </c>
      <c r="Q74" s="8" t="s">
        <v>1629</v>
      </c>
      <c r="S74" s="27" t="s">
        <v>1518</v>
      </c>
      <c r="T74" s="27" t="s">
        <v>1664</v>
      </c>
      <c r="U74" s="27" t="b">
        <f t="shared" si="3"/>
        <v>1</v>
      </c>
      <c r="W74" s="150" t="s">
        <v>1607</v>
      </c>
      <c r="X74" s="152"/>
    </row>
    <row r="75" spans="1:26" x14ac:dyDescent="0.25">
      <c r="A75">
        <f t="shared" si="2"/>
        <v>71</v>
      </c>
      <c r="B75">
        <v>3</v>
      </c>
      <c r="C75" t="s">
        <v>1761</v>
      </c>
      <c r="E75">
        <v>13</v>
      </c>
      <c r="F75" t="s">
        <v>1776</v>
      </c>
      <c r="H75" s="150">
        <v>5</v>
      </c>
      <c r="I75" s="151">
        <v>1</v>
      </c>
      <c r="J75" t="s">
        <v>890</v>
      </c>
      <c r="L75" t="s">
        <v>1661</v>
      </c>
      <c r="M75">
        <v>20190820</v>
      </c>
      <c r="N75" s="8" t="s">
        <v>1777</v>
      </c>
      <c r="P75" t="s">
        <v>1290</v>
      </c>
      <c r="Q75" s="8" t="s">
        <v>1629</v>
      </c>
      <c r="S75" s="27" t="s">
        <v>1518</v>
      </c>
      <c r="T75" s="27" t="s">
        <v>1664</v>
      </c>
      <c r="U75" s="27" t="b">
        <f t="shared" si="3"/>
        <v>1</v>
      </c>
      <c r="W75" s="150" t="s">
        <v>1607</v>
      </c>
      <c r="X75" s="152"/>
    </row>
    <row r="76" spans="1:26" x14ac:dyDescent="0.25">
      <c r="A76">
        <f t="shared" si="2"/>
        <v>72</v>
      </c>
      <c r="B76">
        <v>3</v>
      </c>
      <c r="C76" t="s">
        <v>1761</v>
      </c>
      <c r="E76">
        <v>13</v>
      </c>
      <c r="F76" t="s">
        <v>1776</v>
      </c>
      <c r="H76" s="150">
        <v>5</v>
      </c>
      <c r="I76" s="151">
        <v>1</v>
      </c>
      <c r="J76" t="s">
        <v>890</v>
      </c>
      <c r="L76" t="s">
        <v>1661</v>
      </c>
      <c r="M76">
        <v>20190820</v>
      </c>
      <c r="N76" s="8" t="s">
        <v>1777</v>
      </c>
      <c r="P76" t="s">
        <v>1291</v>
      </c>
      <c r="Q76" s="8" t="s">
        <v>1629</v>
      </c>
      <c r="S76" s="27" t="s">
        <v>1518</v>
      </c>
      <c r="T76" s="27" t="s">
        <v>1664</v>
      </c>
      <c r="U76" s="27" t="b">
        <f t="shared" si="3"/>
        <v>1</v>
      </c>
      <c r="W76" s="150" t="s">
        <v>1607</v>
      </c>
      <c r="X76" s="152"/>
    </row>
    <row r="77" spans="1:26" x14ac:dyDescent="0.25">
      <c r="A77">
        <f t="shared" si="2"/>
        <v>73</v>
      </c>
      <c r="B77">
        <v>3</v>
      </c>
      <c r="C77" t="s">
        <v>1761</v>
      </c>
      <c r="E77">
        <v>13</v>
      </c>
      <c r="F77" t="s">
        <v>1776</v>
      </c>
      <c r="H77" s="150">
        <v>5</v>
      </c>
      <c r="I77" s="151">
        <v>1</v>
      </c>
      <c r="J77" t="s">
        <v>890</v>
      </c>
      <c r="L77" t="s">
        <v>1661</v>
      </c>
      <c r="M77">
        <v>20190820</v>
      </c>
      <c r="N77" s="8" t="s">
        <v>1777</v>
      </c>
      <c r="P77" t="s">
        <v>1292</v>
      </c>
      <c r="Q77" s="8" t="s">
        <v>1629</v>
      </c>
      <c r="S77" s="27" t="s">
        <v>1518</v>
      </c>
      <c r="T77" s="27" t="s">
        <v>1664</v>
      </c>
      <c r="U77" s="27" t="b">
        <f t="shared" si="3"/>
        <v>1</v>
      </c>
      <c r="W77" s="150" t="s">
        <v>1607</v>
      </c>
      <c r="X77" s="152"/>
    </row>
    <row r="78" spans="1:26" x14ac:dyDescent="0.25">
      <c r="A78">
        <f t="shared" si="2"/>
        <v>74</v>
      </c>
      <c r="B78">
        <v>3</v>
      </c>
      <c r="C78" t="s">
        <v>1761</v>
      </c>
      <c r="E78">
        <v>13</v>
      </c>
      <c r="F78" t="s">
        <v>1776</v>
      </c>
      <c r="H78" s="150">
        <v>5</v>
      </c>
      <c r="I78" s="151">
        <v>1</v>
      </c>
      <c r="J78" t="s">
        <v>890</v>
      </c>
      <c r="L78" t="s">
        <v>1661</v>
      </c>
      <c r="M78">
        <v>20190820</v>
      </c>
      <c r="N78" s="8" t="s">
        <v>1777</v>
      </c>
      <c r="P78" t="s">
        <v>1294</v>
      </c>
      <c r="Q78" s="8" t="s">
        <v>1629</v>
      </c>
      <c r="S78" s="27" t="s">
        <v>1518</v>
      </c>
      <c r="T78" s="27" t="s">
        <v>1664</v>
      </c>
      <c r="U78" s="27" t="b">
        <f t="shared" si="3"/>
        <v>1</v>
      </c>
      <c r="W78" s="150" t="s">
        <v>1607</v>
      </c>
      <c r="X78" s="152"/>
    </row>
    <row r="79" spans="1:26" x14ac:dyDescent="0.25">
      <c r="A79">
        <f t="shared" si="2"/>
        <v>75</v>
      </c>
      <c r="B79">
        <v>2</v>
      </c>
      <c r="C79" t="s">
        <v>1761</v>
      </c>
      <c r="E79">
        <v>13</v>
      </c>
      <c r="F79" t="s">
        <v>1776</v>
      </c>
      <c r="H79" s="150">
        <v>5</v>
      </c>
      <c r="I79" s="151">
        <v>1</v>
      </c>
      <c r="J79" t="s">
        <v>890</v>
      </c>
      <c r="L79" t="s">
        <v>66</v>
      </c>
      <c r="M79">
        <v>20191007</v>
      </c>
      <c r="N79" s="8" t="s">
        <v>68</v>
      </c>
      <c r="P79" t="s">
        <v>1896</v>
      </c>
      <c r="Q79" s="8" t="s">
        <v>1631</v>
      </c>
      <c r="S79" s="27"/>
      <c r="T79" s="27" t="s">
        <v>1664</v>
      </c>
      <c r="U79" s="27" t="b">
        <v>1</v>
      </c>
      <c r="W79" s="150" t="s">
        <v>1672</v>
      </c>
      <c r="X79" s="152"/>
    </row>
    <row r="80" spans="1:26" x14ac:dyDescent="0.25">
      <c r="A80">
        <f t="shared" si="2"/>
        <v>76</v>
      </c>
      <c r="B80">
        <v>3</v>
      </c>
      <c r="C80" t="s">
        <v>1761</v>
      </c>
      <c r="E80">
        <v>13</v>
      </c>
      <c r="F80" t="s">
        <v>1776</v>
      </c>
      <c r="H80" s="150">
        <v>5</v>
      </c>
      <c r="I80" s="151">
        <v>1</v>
      </c>
      <c r="J80" t="s">
        <v>890</v>
      </c>
      <c r="L80" t="s">
        <v>1661</v>
      </c>
      <c r="M80">
        <v>20191204</v>
      </c>
      <c r="N80" s="8" t="s">
        <v>1778</v>
      </c>
      <c r="P80" t="s">
        <v>1779</v>
      </c>
      <c r="T80" s="27" t="s">
        <v>1664</v>
      </c>
      <c r="U80" s="27" t="b">
        <f t="shared" si="3"/>
        <v>1</v>
      </c>
      <c r="W80" s="150" t="s">
        <v>1607</v>
      </c>
      <c r="X80" s="152"/>
    </row>
    <row r="81" spans="1:26" x14ac:dyDescent="0.25">
      <c r="A81">
        <f t="shared" si="2"/>
        <v>77</v>
      </c>
      <c r="B81">
        <v>3</v>
      </c>
      <c r="C81" t="s">
        <v>1761</v>
      </c>
      <c r="E81">
        <v>13</v>
      </c>
      <c r="F81" t="s">
        <v>1776</v>
      </c>
      <c r="H81" s="150">
        <v>5</v>
      </c>
      <c r="I81" s="151">
        <v>1</v>
      </c>
      <c r="J81" t="s">
        <v>890</v>
      </c>
      <c r="L81" t="s">
        <v>1661</v>
      </c>
      <c r="M81">
        <v>20191204</v>
      </c>
      <c r="N81" s="8" t="s">
        <v>1778</v>
      </c>
      <c r="P81" t="s">
        <v>1780</v>
      </c>
      <c r="T81" s="27" t="s">
        <v>1664</v>
      </c>
      <c r="U81" s="27" t="b">
        <f t="shared" si="3"/>
        <v>1</v>
      </c>
      <c r="W81" s="150" t="s">
        <v>1607</v>
      </c>
      <c r="X81" s="152"/>
    </row>
    <row r="82" spans="1:26" x14ac:dyDescent="0.25">
      <c r="A82">
        <f t="shared" si="2"/>
        <v>78</v>
      </c>
      <c r="B82">
        <v>3</v>
      </c>
      <c r="C82" t="s">
        <v>1761</v>
      </c>
      <c r="E82">
        <v>13</v>
      </c>
      <c r="F82" t="s">
        <v>1776</v>
      </c>
      <c r="H82" s="150">
        <v>5</v>
      </c>
      <c r="I82" s="151">
        <v>1</v>
      </c>
      <c r="J82" t="s">
        <v>890</v>
      </c>
      <c r="L82" t="s">
        <v>1661</v>
      </c>
      <c r="M82">
        <v>20191204</v>
      </c>
      <c r="N82" s="8" t="s">
        <v>1781</v>
      </c>
      <c r="P82" t="s">
        <v>1782</v>
      </c>
      <c r="Q82" s="8" t="s">
        <v>1631</v>
      </c>
      <c r="T82" s="27" t="s">
        <v>1653</v>
      </c>
      <c r="U82" s="27" t="b">
        <f t="shared" si="3"/>
        <v>0</v>
      </c>
      <c r="W82" s="150" t="s">
        <v>1607</v>
      </c>
      <c r="X82"/>
      <c r="Z82" t="s">
        <v>2058</v>
      </c>
    </row>
    <row r="83" spans="1:26" x14ac:dyDescent="0.25">
      <c r="A83">
        <f t="shared" si="2"/>
        <v>79</v>
      </c>
      <c r="B83">
        <v>3</v>
      </c>
      <c r="C83" t="s">
        <v>1761</v>
      </c>
      <c r="E83">
        <v>13</v>
      </c>
      <c r="F83" t="s">
        <v>1776</v>
      </c>
      <c r="H83" s="150">
        <v>5</v>
      </c>
      <c r="I83" s="151">
        <v>1</v>
      </c>
      <c r="J83" t="s">
        <v>890</v>
      </c>
      <c r="L83" t="s">
        <v>1661</v>
      </c>
      <c r="M83">
        <v>20191204</v>
      </c>
      <c r="N83" s="8" t="s">
        <v>1781</v>
      </c>
      <c r="P83" t="s">
        <v>2061</v>
      </c>
      <c r="Q83" s="8" t="s">
        <v>1631</v>
      </c>
      <c r="T83" s="27" t="s">
        <v>1664</v>
      </c>
      <c r="U83" s="27" t="b">
        <f t="shared" ref="U83" si="4">SUM(IFERROR(SEARCH("Future ",T83,1),0),IFERROR(SEARCH("No longer ",T83,1),0),IFERROR(SEARCH("See  ",T83,1),0))=0</f>
        <v>1</v>
      </c>
      <c r="W83" s="150" t="s">
        <v>1654</v>
      </c>
      <c r="X83" s="152" t="s">
        <v>1694</v>
      </c>
      <c r="Z83" t="s">
        <v>2062</v>
      </c>
    </row>
    <row r="84" spans="1:26" x14ac:dyDescent="0.25">
      <c r="A84">
        <f t="shared" si="2"/>
        <v>80</v>
      </c>
      <c r="B84">
        <v>3</v>
      </c>
      <c r="C84" t="s">
        <v>1761</v>
      </c>
      <c r="E84">
        <v>13</v>
      </c>
      <c r="F84" t="s">
        <v>1776</v>
      </c>
      <c r="H84" s="150">
        <v>5</v>
      </c>
      <c r="I84" s="151">
        <v>1</v>
      </c>
      <c r="J84" t="s">
        <v>890</v>
      </c>
      <c r="L84" t="s">
        <v>1661</v>
      </c>
      <c r="M84">
        <v>20191204</v>
      </c>
      <c r="N84" s="8" t="s">
        <v>1781</v>
      </c>
      <c r="P84" t="s">
        <v>2059</v>
      </c>
      <c r="Q84" s="8" t="s">
        <v>1631</v>
      </c>
      <c r="R84" s="8">
        <v>100</v>
      </c>
      <c r="T84" s="27" t="s">
        <v>1664</v>
      </c>
      <c r="U84" s="27" t="b">
        <f t="shared" ref="U84" si="5">SUM(IFERROR(SEARCH("Future ",T84,1),0),IFERROR(SEARCH("No longer ",T84,1),0),IFERROR(SEARCH("See  ",T84,1),0))=0</f>
        <v>1</v>
      </c>
      <c r="W84" s="150" t="s">
        <v>1654</v>
      </c>
      <c r="X84" s="152" t="s">
        <v>1694</v>
      </c>
      <c r="Z84" t="s">
        <v>2060</v>
      </c>
    </row>
    <row r="85" spans="1:26" x14ac:dyDescent="0.25">
      <c r="A85">
        <f t="shared" si="2"/>
        <v>81</v>
      </c>
      <c r="B85">
        <v>3</v>
      </c>
      <c r="C85" t="s">
        <v>1761</v>
      </c>
      <c r="E85">
        <v>14</v>
      </c>
      <c r="F85" t="s">
        <v>1783</v>
      </c>
      <c r="H85" s="150">
        <v>23</v>
      </c>
      <c r="I85" s="151">
        <v>3</v>
      </c>
      <c r="J85" t="s">
        <v>1651</v>
      </c>
      <c r="P85" t="s">
        <v>35</v>
      </c>
      <c r="Q85" s="8" t="s">
        <v>1631</v>
      </c>
      <c r="T85" s="27" t="s">
        <v>1676</v>
      </c>
      <c r="U85" s="27" t="b">
        <f t="shared" si="3"/>
        <v>0</v>
      </c>
      <c r="W85" s="150" t="s">
        <v>1654</v>
      </c>
      <c r="X85" s="152" t="s">
        <v>1706</v>
      </c>
      <c r="Z85" t="s">
        <v>1677</v>
      </c>
    </row>
    <row r="86" spans="1:26" x14ac:dyDescent="0.25">
      <c r="A86">
        <f t="shared" si="2"/>
        <v>82</v>
      </c>
      <c r="B86">
        <v>3</v>
      </c>
      <c r="C86" t="s">
        <v>1761</v>
      </c>
      <c r="E86">
        <v>14</v>
      </c>
      <c r="F86" t="s">
        <v>1783</v>
      </c>
      <c r="H86" s="150">
        <v>23</v>
      </c>
      <c r="I86" s="151">
        <v>3</v>
      </c>
      <c r="J86" t="s">
        <v>1651</v>
      </c>
      <c r="P86" t="s">
        <v>1784</v>
      </c>
      <c r="Q86" s="8" t="s">
        <v>1631</v>
      </c>
      <c r="T86" s="27" t="s">
        <v>1653</v>
      </c>
      <c r="U86" s="27" t="b">
        <f t="shared" si="3"/>
        <v>0</v>
      </c>
      <c r="W86" s="150" t="s">
        <v>1654</v>
      </c>
      <c r="X86" s="152" t="s">
        <v>1655</v>
      </c>
      <c r="Z86" t="s">
        <v>1656</v>
      </c>
    </row>
    <row r="87" spans="1:26" x14ac:dyDescent="0.25">
      <c r="A87">
        <f t="shared" si="2"/>
        <v>83</v>
      </c>
      <c r="B87">
        <v>3</v>
      </c>
      <c r="C87" t="s">
        <v>1761</v>
      </c>
      <c r="E87">
        <v>14</v>
      </c>
      <c r="F87" t="s">
        <v>1783</v>
      </c>
      <c r="H87" s="150">
        <v>23</v>
      </c>
      <c r="I87" s="151">
        <v>3</v>
      </c>
      <c r="J87" t="s">
        <v>1651</v>
      </c>
      <c r="P87" t="s">
        <v>1785</v>
      </c>
      <c r="Q87" s="8" t="s">
        <v>1631</v>
      </c>
      <c r="T87" s="27" t="s">
        <v>1653</v>
      </c>
      <c r="U87" s="27" t="b">
        <f t="shared" si="3"/>
        <v>0</v>
      </c>
      <c r="W87" s="150" t="s">
        <v>1654</v>
      </c>
      <c r="X87" s="152" t="s">
        <v>1655</v>
      </c>
      <c r="Z87" t="s">
        <v>1656</v>
      </c>
    </row>
    <row r="88" spans="1:26" x14ac:dyDescent="0.25">
      <c r="A88">
        <f t="shared" si="2"/>
        <v>84</v>
      </c>
      <c r="B88">
        <v>3</v>
      </c>
      <c r="C88" t="s">
        <v>1761</v>
      </c>
      <c r="E88">
        <v>15</v>
      </c>
      <c r="F88" t="s">
        <v>53</v>
      </c>
      <c r="H88" s="150">
        <v>15</v>
      </c>
      <c r="I88" s="151">
        <v>2.2000000000000002</v>
      </c>
      <c r="J88" t="s">
        <v>1786</v>
      </c>
      <c r="P88" t="s">
        <v>30</v>
      </c>
      <c r="Q88" s="8" t="s">
        <v>1631</v>
      </c>
      <c r="T88" s="27" t="s">
        <v>1653</v>
      </c>
      <c r="U88" s="27" t="b">
        <f t="shared" si="3"/>
        <v>0</v>
      </c>
      <c r="W88" s="150" t="s">
        <v>1654</v>
      </c>
      <c r="X88" s="152" t="s">
        <v>1655</v>
      </c>
      <c r="Z88" t="s">
        <v>1656</v>
      </c>
    </row>
    <row r="89" spans="1:26" x14ac:dyDescent="0.25">
      <c r="A89">
        <f t="shared" si="2"/>
        <v>85</v>
      </c>
      <c r="B89">
        <v>3</v>
      </c>
      <c r="C89" t="s">
        <v>1761</v>
      </c>
      <c r="E89">
        <v>15</v>
      </c>
      <c r="F89" t="s">
        <v>53</v>
      </c>
      <c r="H89" s="150">
        <v>15</v>
      </c>
      <c r="I89" s="151">
        <v>2.2000000000000002</v>
      </c>
      <c r="J89" t="s">
        <v>1786</v>
      </c>
      <c r="P89" t="s">
        <v>1787</v>
      </c>
      <c r="Q89" s="8" t="s">
        <v>1631</v>
      </c>
      <c r="T89" s="27" t="s">
        <v>1653</v>
      </c>
      <c r="U89" s="27" t="b">
        <f t="shared" si="3"/>
        <v>0</v>
      </c>
      <c r="W89" s="150" t="s">
        <v>1654</v>
      </c>
      <c r="X89" s="152" t="s">
        <v>1655</v>
      </c>
      <c r="Z89" t="s">
        <v>1656</v>
      </c>
    </row>
    <row r="90" spans="1:26" x14ac:dyDescent="0.25">
      <c r="A90">
        <f t="shared" si="2"/>
        <v>86</v>
      </c>
      <c r="B90">
        <v>3</v>
      </c>
      <c r="C90" t="s">
        <v>1761</v>
      </c>
      <c r="E90">
        <v>16</v>
      </c>
      <c r="F90" t="s">
        <v>1788</v>
      </c>
      <c r="H90" s="150">
        <v>24</v>
      </c>
      <c r="I90" s="151">
        <v>3</v>
      </c>
      <c r="J90" t="s">
        <v>1789</v>
      </c>
      <c r="P90" t="s">
        <v>36</v>
      </c>
      <c r="Q90" s="8" t="s">
        <v>1629</v>
      </c>
      <c r="T90" s="27" t="s">
        <v>1676</v>
      </c>
      <c r="U90" s="27" t="b">
        <f t="shared" si="3"/>
        <v>0</v>
      </c>
      <c r="W90" s="150" t="s">
        <v>1654</v>
      </c>
      <c r="X90" s="152" t="s">
        <v>1655</v>
      </c>
      <c r="Z90" t="s">
        <v>1677</v>
      </c>
    </row>
    <row r="91" spans="1:26" x14ac:dyDescent="0.25">
      <c r="A91">
        <f t="shared" si="2"/>
        <v>87</v>
      </c>
      <c r="B91">
        <v>3</v>
      </c>
      <c r="C91" t="s">
        <v>1761</v>
      </c>
      <c r="E91">
        <v>16</v>
      </c>
      <c r="F91" t="s">
        <v>1788</v>
      </c>
      <c r="H91" s="150">
        <v>24</v>
      </c>
      <c r="I91" s="151">
        <v>3</v>
      </c>
      <c r="J91" t="s">
        <v>1789</v>
      </c>
      <c r="P91" t="s">
        <v>1790</v>
      </c>
      <c r="Q91" s="8" t="s">
        <v>1631</v>
      </c>
      <c r="T91" s="27" t="s">
        <v>1653</v>
      </c>
      <c r="U91" s="27" t="b">
        <f t="shared" si="3"/>
        <v>0</v>
      </c>
      <c r="W91" s="150" t="s">
        <v>1654</v>
      </c>
      <c r="X91" s="152" t="s">
        <v>1655</v>
      </c>
      <c r="Z91" t="s">
        <v>1656</v>
      </c>
    </row>
    <row r="92" spans="1:26" x14ac:dyDescent="0.25">
      <c r="A92">
        <f t="shared" si="2"/>
        <v>88</v>
      </c>
      <c r="B92">
        <v>3</v>
      </c>
      <c r="C92" t="s">
        <v>1761</v>
      </c>
      <c r="E92">
        <v>17</v>
      </c>
      <c r="F92" t="s">
        <v>1791</v>
      </c>
      <c r="H92" s="150">
        <v>16</v>
      </c>
      <c r="I92" s="151">
        <v>2.2000000000000002</v>
      </c>
      <c r="J92" t="s">
        <v>1792</v>
      </c>
      <c r="P92" t="s">
        <v>19</v>
      </c>
      <c r="Q92" s="8" t="s">
        <v>1793</v>
      </c>
      <c r="T92" s="27" t="s">
        <v>1653</v>
      </c>
      <c r="U92" s="27" t="b">
        <f t="shared" si="3"/>
        <v>0</v>
      </c>
      <c r="W92" s="150" t="s">
        <v>1654</v>
      </c>
      <c r="X92" s="152" t="s">
        <v>1655</v>
      </c>
      <c r="Z92" t="s">
        <v>1656</v>
      </c>
    </row>
    <row r="93" spans="1:26" x14ac:dyDescent="0.25">
      <c r="A93">
        <f t="shared" si="2"/>
        <v>89</v>
      </c>
      <c r="B93">
        <v>3</v>
      </c>
      <c r="C93" t="s">
        <v>1761</v>
      </c>
      <c r="E93">
        <v>17</v>
      </c>
      <c r="F93" t="s">
        <v>1791</v>
      </c>
      <c r="H93" s="150">
        <v>16</v>
      </c>
      <c r="I93" s="151">
        <v>2.2000000000000002</v>
      </c>
      <c r="J93" t="s">
        <v>1792</v>
      </c>
      <c r="L93" t="s">
        <v>1661</v>
      </c>
      <c r="M93">
        <v>20190930</v>
      </c>
      <c r="N93" s="8" t="s">
        <v>1794</v>
      </c>
      <c r="P93" t="s">
        <v>235</v>
      </c>
      <c r="Q93" s="8" t="s">
        <v>1793</v>
      </c>
      <c r="T93" s="27" t="s">
        <v>1664</v>
      </c>
      <c r="U93" s="27" t="b">
        <f t="shared" si="3"/>
        <v>1</v>
      </c>
      <c r="W93" s="150" t="s">
        <v>1654</v>
      </c>
      <c r="X93" s="152" t="s">
        <v>1655</v>
      </c>
      <c r="Z93" t="s">
        <v>1656</v>
      </c>
    </row>
    <row r="94" spans="1:26" x14ac:dyDescent="0.25">
      <c r="A94">
        <f t="shared" si="2"/>
        <v>90</v>
      </c>
      <c r="B94">
        <v>3</v>
      </c>
      <c r="C94" t="s">
        <v>1761</v>
      </c>
      <c r="E94">
        <v>17</v>
      </c>
      <c r="F94" t="s">
        <v>1791</v>
      </c>
      <c r="H94" s="150">
        <v>16</v>
      </c>
      <c r="I94" s="151">
        <v>2.2000000000000002</v>
      </c>
      <c r="J94" t="s">
        <v>1792</v>
      </c>
      <c r="L94" t="s">
        <v>1661</v>
      </c>
      <c r="M94">
        <v>20190911</v>
      </c>
      <c r="N94" s="8" t="s">
        <v>1795</v>
      </c>
      <c r="P94" t="s">
        <v>1210</v>
      </c>
      <c r="T94" s="27" t="s">
        <v>1664</v>
      </c>
      <c r="U94" s="27" t="b">
        <f t="shared" si="3"/>
        <v>1</v>
      </c>
      <c r="W94" s="150" t="s">
        <v>1607</v>
      </c>
      <c r="X94" s="152"/>
      <c r="Z94" t="s">
        <v>1796</v>
      </c>
    </row>
    <row r="95" spans="1:26" x14ac:dyDescent="0.25">
      <c r="A95">
        <f t="shared" si="2"/>
        <v>91</v>
      </c>
      <c r="B95">
        <v>3</v>
      </c>
      <c r="C95" t="s">
        <v>1761</v>
      </c>
      <c r="E95">
        <v>17</v>
      </c>
      <c r="F95" t="s">
        <v>1791</v>
      </c>
      <c r="H95" s="150">
        <v>16</v>
      </c>
      <c r="I95" s="151">
        <v>2.2000000000000002</v>
      </c>
      <c r="J95" t="s">
        <v>1792</v>
      </c>
      <c r="L95" t="s">
        <v>1661</v>
      </c>
      <c r="M95">
        <v>20190911</v>
      </c>
      <c r="N95" s="8" t="s">
        <v>1795</v>
      </c>
      <c r="P95" t="s">
        <v>1211</v>
      </c>
      <c r="T95" s="27" t="s">
        <v>1664</v>
      </c>
      <c r="U95" s="27" t="b">
        <f t="shared" si="3"/>
        <v>1</v>
      </c>
      <c r="W95" s="150" t="s">
        <v>1607</v>
      </c>
      <c r="X95" s="152"/>
      <c r="Z95" t="s">
        <v>1796</v>
      </c>
    </row>
    <row r="96" spans="1:26" x14ac:dyDescent="0.25">
      <c r="A96">
        <f t="shared" si="2"/>
        <v>92</v>
      </c>
      <c r="B96">
        <v>3</v>
      </c>
      <c r="C96" t="s">
        <v>1761</v>
      </c>
      <c r="E96">
        <v>17</v>
      </c>
      <c r="F96" t="s">
        <v>1791</v>
      </c>
      <c r="H96" s="150">
        <v>16</v>
      </c>
      <c r="I96" s="151">
        <v>2.2000000000000002</v>
      </c>
      <c r="J96" t="s">
        <v>1792</v>
      </c>
      <c r="L96" t="s">
        <v>1661</v>
      </c>
      <c r="M96">
        <v>20190911</v>
      </c>
      <c r="N96" s="8" t="s">
        <v>1795</v>
      </c>
      <c r="P96" t="s">
        <v>1212</v>
      </c>
      <c r="T96" s="27" t="s">
        <v>1664</v>
      </c>
      <c r="U96" s="27" t="b">
        <f t="shared" si="3"/>
        <v>1</v>
      </c>
      <c r="W96" s="150" t="s">
        <v>1607</v>
      </c>
      <c r="X96" s="152"/>
      <c r="Z96" t="s">
        <v>1796</v>
      </c>
    </row>
    <row r="97" spans="1:26" x14ac:dyDescent="0.25">
      <c r="A97">
        <f t="shared" si="2"/>
        <v>93</v>
      </c>
      <c r="B97">
        <v>3</v>
      </c>
      <c r="C97" t="s">
        <v>1761</v>
      </c>
      <c r="E97">
        <v>17</v>
      </c>
      <c r="F97" t="s">
        <v>1791</v>
      </c>
      <c r="H97" s="150">
        <v>16</v>
      </c>
      <c r="I97" s="151">
        <v>2.2000000000000002</v>
      </c>
      <c r="J97" t="s">
        <v>1792</v>
      </c>
      <c r="L97" t="s">
        <v>1661</v>
      </c>
      <c r="M97">
        <v>20190911</v>
      </c>
      <c r="N97" s="8" t="s">
        <v>1795</v>
      </c>
      <c r="P97" t="s">
        <v>1217</v>
      </c>
      <c r="T97" s="27" t="s">
        <v>1664</v>
      </c>
      <c r="U97" s="27" t="b">
        <f t="shared" si="3"/>
        <v>1</v>
      </c>
      <c r="W97" s="150" t="s">
        <v>1607</v>
      </c>
      <c r="X97" s="152"/>
      <c r="Z97" t="s">
        <v>1796</v>
      </c>
    </row>
    <row r="98" spans="1:26" x14ac:dyDescent="0.25">
      <c r="A98">
        <f t="shared" si="2"/>
        <v>94</v>
      </c>
      <c r="B98">
        <v>3</v>
      </c>
      <c r="C98" t="s">
        <v>1761</v>
      </c>
      <c r="E98">
        <v>17</v>
      </c>
      <c r="F98" t="s">
        <v>1791</v>
      </c>
      <c r="H98" s="150">
        <v>16</v>
      </c>
      <c r="I98" s="151">
        <v>2.2000000000000002</v>
      </c>
      <c r="J98" t="s">
        <v>1792</v>
      </c>
      <c r="P98" t="s">
        <v>1797</v>
      </c>
      <c r="Q98" s="8" t="s">
        <v>1631</v>
      </c>
      <c r="R98" s="154"/>
      <c r="T98" s="27" t="s">
        <v>1653</v>
      </c>
      <c r="U98" s="27" t="b">
        <f t="shared" si="3"/>
        <v>0</v>
      </c>
      <c r="W98" s="150" t="s">
        <v>1654</v>
      </c>
      <c r="X98" s="152" t="s">
        <v>1655</v>
      </c>
      <c r="Z98" t="s">
        <v>1656</v>
      </c>
    </row>
    <row r="99" spans="1:26" x14ac:dyDescent="0.25">
      <c r="A99">
        <f t="shared" si="2"/>
        <v>95</v>
      </c>
      <c r="B99">
        <v>3</v>
      </c>
      <c r="C99" t="s">
        <v>1761</v>
      </c>
      <c r="E99">
        <v>17</v>
      </c>
      <c r="F99" t="s">
        <v>1791</v>
      </c>
      <c r="H99" s="150">
        <v>16</v>
      </c>
      <c r="I99" s="151">
        <v>2.2000000000000002</v>
      </c>
      <c r="J99" t="s">
        <v>1792</v>
      </c>
      <c r="P99" t="s">
        <v>1798</v>
      </c>
      <c r="Q99" s="8" t="s">
        <v>1631</v>
      </c>
      <c r="R99" s="154"/>
      <c r="T99" s="27" t="s">
        <v>1653</v>
      </c>
      <c r="U99" s="27" t="b">
        <f t="shared" si="3"/>
        <v>0</v>
      </c>
      <c r="W99" s="150" t="s">
        <v>1654</v>
      </c>
      <c r="X99" s="152" t="s">
        <v>1655</v>
      </c>
      <c r="Z99" t="s">
        <v>1656</v>
      </c>
    </row>
    <row r="100" spans="1:26" x14ac:dyDescent="0.25">
      <c r="A100">
        <f t="shared" si="2"/>
        <v>96</v>
      </c>
      <c r="B100">
        <v>3</v>
      </c>
      <c r="C100" t="s">
        <v>1761</v>
      </c>
      <c r="E100">
        <v>17</v>
      </c>
      <c r="F100" t="s">
        <v>1791</v>
      </c>
      <c r="H100" s="150">
        <v>16</v>
      </c>
      <c r="I100" s="151">
        <v>2.2000000000000002</v>
      </c>
      <c r="J100" t="s">
        <v>1792</v>
      </c>
      <c r="P100" t="s">
        <v>1799</v>
      </c>
      <c r="Q100" s="8" t="s">
        <v>1631</v>
      </c>
      <c r="R100" s="8" t="s">
        <v>1800</v>
      </c>
      <c r="T100" s="27" t="s">
        <v>1653</v>
      </c>
      <c r="U100" s="27" t="b">
        <f t="shared" si="3"/>
        <v>0</v>
      </c>
      <c r="W100" s="150" t="s">
        <v>1654</v>
      </c>
      <c r="X100" s="152" t="s">
        <v>1655</v>
      </c>
      <c r="Z100" t="s">
        <v>1656</v>
      </c>
    </row>
    <row r="101" spans="1:26" x14ac:dyDescent="0.25">
      <c r="A101">
        <f t="shared" si="2"/>
        <v>97</v>
      </c>
      <c r="B101">
        <v>3</v>
      </c>
      <c r="C101" t="s">
        <v>1761</v>
      </c>
      <c r="E101">
        <v>17</v>
      </c>
      <c r="F101" t="s">
        <v>1791</v>
      </c>
      <c r="H101" s="150">
        <v>16</v>
      </c>
      <c r="I101" s="151">
        <v>2.2000000000000002</v>
      </c>
      <c r="J101" t="s">
        <v>1792</v>
      </c>
      <c r="P101" t="s">
        <v>1801</v>
      </c>
      <c r="Q101" s="8" t="s">
        <v>1631</v>
      </c>
      <c r="R101" s="8" t="s">
        <v>1802</v>
      </c>
      <c r="T101" s="27" t="s">
        <v>1653</v>
      </c>
      <c r="U101" s="27" t="b">
        <f t="shared" si="3"/>
        <v>0</v>
      </c>
      <c r="W101" s="150" t="s">
        <v>1654</v>
      </c>
      <c r="X101" s="152" t="s">
        <v>1655</v>
      </c>
      <c r="Z101" t="s">
        <v>1656</v>
      </c>
    </row>
    <row r="102" spans="1:26" x14ac:dyDescent="0.25">
      <c r="A102">
        <f t="shared" si="2"/>
        <v>98</v>
      </c>
      <c r="B102">
        <v>3</v>
      </c>
      <c r="C102" t="s">
        <v>1761</v>
      </c>
      <c r="E102">
        <v>17</v>
      </c>
      <c r="F102" t="s">
        <v>1791</v>
      </c>
      <c r="H102" s="150">
        <v>16</v>
      </c>
      <c r="I102" s="151">
        <v>2.2000000000000002</v>
      </c>
      <c r="J102" t="s">
        <v>1792</v>
      </c>
      <c r="P102" t="s">
        <v>1803</v>
      </c>
      <c r="Q102" s="8" t="s">
        <v>1631</v>
      </c>
      <c r="R102" s="154"/>
      <c r="T102" s="27" t="s">
        <v>1653</v>
      </c>
      <c r="U102" s="27" t="b">
        <f t="shared" si="3"/>
        <v>0</v>
      </c>
      <c r="W102" s="150" t="s">
        <v>1654</v>
      </c>
      <c r="X102" s="152" t="s">
        <v>1655</v>
      </c>
      <c r="Z102" t="s">
        <v>1656</v>
      </c>
    </row>
    <row r="103" spans="1:26" x14ac:dyDescent="0.25">
      <c r="A103">
        <f t="shared" si="2"/>
        <v>99</v>
      </c>
      <c r="B103">
        <v>3</v>
      </c>
      <c r="C103" t="s">
        <v>1761</v>
      </c>
      <c r="E103">
        <v>18</v>
      </c>
      <c r="F103" t="s">
        <v>1804</v>
      </c>
      <c r="H103" s="150">
        <v>17</v>
      </c>
      <c r="I103" s="151">
        <v>2.2000000000000002</v>
      </c>
      <c r="J103" t="s">
        <v>1805</v>
      </c>
      <c r="L103" t="s">
        <v>1661</v>
      </c>
      <c r="M103">
        <v>20191204</v>
      </c>
      <c r="N103" s="8" t="s">
        <v>1806</v>
      </c>
      <c r="P103" t="s">
        <v>60</v>
      </c>
      <c r="Q103" s="8" t="s">
        <v>1631</v>
      </c>
      <c r="T103" s="27" t="s">
        <v>1664</v>
      </c>
      <c r="U103" s="27" t="b">
        <f t="shared" si="3"/>
        <v>1</v>
      </c>
      <c r="W103" s="150" t="s">
        <v>1654</v>
      </c>
      <c r="X103" s="152" t="s">
        <v>1655</v>
      </c>
      <c r="Z103" t="s">
        <v>1656</v>
      </c>
    </row>
    <row r="104" spans="1:26" x14ac:dyDescent="0.25">
      <c r="A104">
        <f t="shared" si="2"/>
        <v>100</v>
      </c>
      <c r="B104">
        <v>3</v>
      </c>
      <c r="C104" t="s">
        <v>1761</v>
      </c>
      <c r="E104">
        <v>18</v>
      </c>
      <c r="F104" t="s">
        <v>1804</v>
      </c>
      <c r="H104" s="150">
        <v>17</v>
      </c>
      <c r="I104" s="151">
        <v>2.2000000000000002</v>
      </c>
      <c r="J104" t="s">
        <v>1805</v>
      </c>
      <c r="L104" t="s">
        <v>1661</v>
      </c>
      <c r="M104">
        <v>20191204</v>
      </c>
      <c r="N104" s="8" t="s">
        <v>1806</v>
      </c>
      <c r="P104" t="s">
        <v>59</v>
      </c>
      <c r="Q104" s="8" t="s">
        <v>1631</v>
      </c>
      <c r="T104" s="27" t="s">
        <v>1676</v>
      </c>
      <c r="U104" s="27" t="b">
        <f t="shared" si="3"/>
        <v>0</v>
      </c>
      <c r="W104" s="150" t="s">
        <v>1654</v>
      </c>
      <c r="X104" s="152" t="s">
        <v>1655</v>
      </c>
      <c r="Z104" t="s">
        <v>1677</v>
      </c>
    </row>
    <row r="105" spans="1:26" x14ac:dyDescent="0.25">
      <c r="A105">
        <f t="shared" si="2"/>
        <v>101</v>
      </c>
      <c r="B105">
        <v>3</v>
      </c>
      <c r="C105" t="s">
        <v>1761</v>
      </c>
      <c r="E105">
        <v>18</v>
      </c>
      <c r="F105" t="s">
        <v>1804</v>
      </c>
      <c r="H105" s="150">
        <v>17</v>
      </c>
      <c r="I105" s="151">
        <v>2.2000000000000002</v>
      </c>
      <c r="J105" t="s">
        <v>1805</v>
      </c>
      <c r="P105" t="s">
        <v>1807</v>
      </c>
      <c r="Q105" s="8" t="s">
        <v>1631</v>
      </c>
      <c r="R105" s="154"/>
      <c r="T105" s="27" t="s">
        <v>1653</v>
      </c>
      <c r="U105" s="27" t="b">
        <f t="shared" si="3"/>
        <v>0</v>
      </c>
      <c r="W105" s="150" t="s">
        <v>1654</v>
      </c>
      <c r="X105" s="152" t="s">
        <v>1655</v>
      </c>
      <c r="Z105" t="s">
        <v>1656</v>
      </c>
    </row>
    <row r="106" spans="1:26" x14ac:dyDescent="0.25">
      <c r="A106">
        <f t="shared" si="2"/>
        <v>102</v>
      </c>
      <c r="B106">
        <v>3</v>
      </c>
      <c r="C106" t="s">
        <v>1761</v>
      </c>
      <c r="E106">
        <v>18</v>
      </c>
      <c r="F106" t="s">
        <v>1804</v>
      </c>
      <c r="H106" s="150">
        <v>17</v>
      </c>
      <c r="I106" s="151">
        <v>2.2000000000000002</v>
      </c>
      <c r="J106" t="s">
        <v>1805</v>
      </c>
      <c r="L106" t="s">
        <v>1661</v>
      </c>
      <c r="M106">
        <v>20200511</v>
      </c>
      <c r="N106" s="8" t="s">
        <v>1808</v>
      </c>
      <c r="P106" t="s">
        <v>2091</v>
      </c>
      <c r="Q106" s="8" t="s">
        <v>1629</v>
      </c>
      <c r="R106" s="8">
        <v>50</v>
      </c>
      <c r="T106" s="27" t="s">
        <v>1664</v>
      </c>
      <c r="U106" s="27" t="b">
        <f t="shared" si="3"/>
        <v>1</v>
      </c>
      <c r="W106" s="150" t="s">
        <v>1654</v>
      </c>
      <c r="X106" s="152" t="s">
        <v>1655</v>
      </c>
      <c r="Z106" t="s">
        <v>1809</v>
      </c>
    </row>
    <row r="107" spans="1:26" x14ac:dyDescent="0.25">
      <c r="A107">
        <f t="shared" si="2"/>
        <v>103</v>
      </c>
      <c r="B107">
        <v>3</v>
      </c>
      <c r="C107" t="s">
        <v>1761</v>
      </c>
      <c r="E107">
        <v>19</v>
      </c>
      <c r="F107" t="s">
        <v>1810</v>
      </c>
      <c r="H107" s="150">
        <v>18</v>
      </c>
      <c r="I107" s="151">
        <v>2.2000000000000002</v>
      </c>
      <c r="J107" t="s">
        <v>1811</v>
      </c>
      <c r="L107" t="s">
        <v>1661</v>
      </c>
      <c r="M107">
        <v>20190930</v>
      </c>
      <c r="N107" s="8" t="s">
        <v>1812</v>
      </c>
      <c r="P107" t="s">
        <v>13</v>
      </c>
      <c r="T107" s="27" t="s">
        <v>1725</v>
      </c>
      <c r="U107" s="27" t="b">
        <f t="shared" si="3"/>
        <v>0</v>
      </c>
      <c r="W107" s="150" t="s">
        <v>1654</v>
      </c>
      <c r="X107" s="152" t="s">
        <v>1655</v>
      </c>
      <c r="Z107" t="s">
        <v>1677</v>
      </c>
    </row>
    <row r="108" spans="1:26" x14ac:dyDescent="0.25">
      <c r="A108">
        <f t="shared" si="2"/>
        <v>104</v>
      </c>
      <c r="B108">
        <v>3</v>
      </c>
      <c r="C108" t="s">
        <v>1761</v>
      </c>
      <c r="E108">
        <v>19</v>
      </c>
      <c r="F108" t="s">
        <v>1810</v>
      </c>
      <c r="H108" s="150">
        <v>18</v>
      </c>
      <c r="I108" s="151">
        <v>2.2000000000000002</v>
      </c>
      <c r="J108" t="s">
        <v>1811</v>
      </c>
      <c r="L108" t="s">
        <v>1661</v>
      </c>
      <c r="M108">
        <v>20190930</v>
      </c>
      <c r="N108" s="8" t="s">
        <v>1812</v>
      </c>
      <c r="P108" t="s">
        <v>1813</v>
      </c>
      <c r="Q108" s="8" t="s">
        <v>1629</v>
      </c>
      <c r="T108" s="27" t="s">
        <v>1664</v>
      </c>
      <c r="U108" s="27" t="b">
        <f t="shared" si="3"/>
        <v>1</v>
      </c>
      <c r="W108" s="150" t="s">
        <v>1654</v>
      </c>
      <c r="X108" s="152" t="s">
        <v>1655</v>
      </c>
      <c r="Z108" t="s">
        <v>1666</v>
      </c>
    </row>
    <row r="109" spans="1:26" x14ac:dyDescent="0.25">
      <c r="A109">
        <f t="shared" si="2"/>
        <v>105</v>
      </c>
      <c r="B109">
        <v>3</v>
      </c>
      <c r="C109" t="s">
        <v>1761</v>
      </c>
      <c r="E109">
        <v>19</v>
      </c>
      <c r="F109" t="s">
        <v>1810</v>
      </c>
      <c r="H109" s="150">
        <v>18</v>
      </c>
      <c r="I109" s="151">
        <v>2.2000000000000002</v>
      </c>
      <c r="J109" t="s">
        <v>1811</v>
      </c>
      <c r="L109" t="s">
        <v>1661</v>
      </c>
      <c r="M109">
        <v>20190911</v>
      </c>
      <c r="N109" s="8" t="s">
        <v>1814</v>
      </c>
      <c r="P109" t="s">
        <v>1815</v>
      </c>
      <c r="Q109" s="8" t="s">
        <v>1629</v>
      </c>
      <c r="T109" s="27" t="s">
        <v>1664</v>
      </c>
      <c r="U109" s="27" t="b">
        <f t="shared" si="3"/>
        <v>1</v>
      </c>
      <c r="W109" s="150" t="s">
        <v>1654</v>
      </c>
      <c r="X109" s="152" t="s">
        <v>1655</v>
      </c>
      <c r="Z109" t="s">
        <v>1666</v>
      </c>
    </row>
    <row r="110" spans="1:26" x14ac:dyDescent="0.25">
      <c r="A110">
        <f t="shared" si="2"/>
        <v>106</v>
      </c>
      <c r="B110">
        <v>3</v>
      </c>
      <c r="C110" t="s">
        <v>1761</v>
      </c>
      <c r="E110">
        <v>19</v>
      </c>
      <c r="F110" t="s">
        <v>1810</v>
      </c>
      <c r="H110" s="150">
        <v>18</v>
      </c>
      <c r="I110" s="151">
        <v>2.2000000000000002</v>
      </c>
      <c r="J110" t="s">
        <v>1811</v>
      </c>
      <c r="P110" t="s">
        <v>1816</v>
      </c>
      <c r="Q110" s="8" t="s">
        <v>1629</v>
      </c>
      <c r="T110" s="27" t="s">
        <v>1653</v>
      </c>
      <c r="U110" s="27" t="b">
        <f t="shared" si="3"/>
        <v>0</v>
      </c>
      <c r="W110" s="150" t="s">
        <v>1654</v>
      </c>
      <c r="X110" s="152" t="s">
        <v>1655</v>
      </c>
      <c r="Z110" t="s">
        <v>1656</v>
      </c>
    </row>
    <row r="111" spans="1:26" x14ac:dyDescent="0.25">
      <c r="A111">
        <f t="shared" si="2"/>
        <v>107</v>
      </c>
      <c r="B111">
        <v>3</v>
      </c>
      <c r="C111" t="s">
        <v>1761</v>
      </c>
      <c r="E111">
        <v>19</v>
      </c>
      <c r="F111" t="s">
        <v>1810</v>
      </c>
      <c r="H111" s="150">
        <v>18</v>
      </c>
      <c r="I111" s="151">
        <v>2.2000000000000002</v>
      </c>
      <c r="J111" t="s">
        <v>1811</v>
      </c>
      <c r="L111" t="s">
        <v>1661</v>
      </c>
      <c r="M111">
        <v>20190911</v>
      </c>
      <c r="N111" s="8" t="s">
        <v>1817</v>
      </c>
      <c r="P111" t="s">
        <v>1818</v>
      </c>
      <c r="T111" s="27" t="s">
        <v>1664</v>
      </c>
      <c r="U111" s="27" t="b">
        <f t="shared" si="3"/>
        <v>1</v>
      </c>
      <c r="W111" s="150" t="s">
        <v>1607</v>
      </c>
      <c r="X111" s="152"/>
    </row>
    <row r="112" spans="1:26" x14ac:dyDescent="0.25">
      <c r="A112">
        <f t="shared" si="2"/>
        <v>108</v>
      </c>
      <c r="B112">
        <v>3</v>
      </c>
      <c r="C112" t="s">
        <v>1761</v>
      </c>
      <c r="E112">
        <v>19</v>
      </c>
      <c r="F112" t="s">
        <v>1810</v>
      </c>
      <c r="H112" s="150">
        <v>18</v>
      </c>
      <c r="I112" s="151">
        <v>2.2000000000000002</v>
      </c>
      <c r="J112" t="s">
        <v>1819</v>
      </c>
      <c r="P112" t="s">
        <v>1820</v>
      </c>
      <c r="Q112" s="8" t="s">
        <v>1631</v>
      </c>
      <c r="R112" s="8" t="s">
        <v>1821</v>
      </c>
      <c r="T112" s="27" t="s">
        <v>1653</v>
      </c>
      <c r="U112" s="27" t="b">
        <f t="shared" si="3"/>
        <v>0</v>
      </c>
      <c r="W112" s="150" t="s">
        <v>1654</v>
      </c>
      <c r="X112" s="152" t="s">
        <v>1822</v>
      </c>
      <c r="Z112" t="s">
        <v>1823</v>
      </c>
    </row>
    <row r="113" spans="1:26" x14ac:dyDescent="0.25">
      <c r="A113">
        <f t="shared" si="2"/>
        <v>109</v>
      </c>
      <c r="B113">
        <v>3</v>
      </c>
      <c r="C113" t="s">
        <v>1761</v>
      </c>
      <c r="E113">
        <v>19</v>
      </c>
      <c r="F113" t="s">
        <v>1810</v>
      </c>
      <c r="H113" s="150">
        <v>18</v>
      </c>
      <c r="I113" s="151">
        <v>2.2000000000000002</v>
      </c>
      <c r="J113" t="s">
        <v>1819</v>
      </c>
      <c r="P113" t="s">
        <v>1824</v>
      </c>
      <c r="Q113" s="8" t="s">
        <v>1631</v>
      </c>
      <c r="R113" s="8" t="s">
        <v>1665</v>
      </c>
      <c r="T113" s="27" t="s">
        <v>1653</v>
      </c>
      <c r="U113" s="27" t="b">
        <f t="shared" si="3"/>
        <v>0</v>
      </c>
      <c r="W113" s="150" t="s">
        <v>1654</v>
      </c>
      <c r="X113" s="152" t="s">
        <v>1822</v>
      </c>
      <c r="Z113" t="s">
        <v>1823</v>
      </c>
    </row>
    <row r="114" spans="1:26" x14ac:dyDescent="0.25">
      <c r="A114">
        <f t="shared" si="2"/>
        <v>110</v>
      </c>
      <c r="B114">
        <v>4</v>
      </c>
      <c r="C114" t="s">
        <v>1825</v>
      </c>
      <c r="E114">
        <v>20</v>
      </c>
      <c r="F114" t="s">
        <v>1826</v>
      </c>
      <c r="H114" s="150">
        <v>8</v>
      </c>
      <c r="I114" s="151">
        <v>2.1</v>
      </c>
      <c r="J114" t="s">
        <v>1763</v>
      </c>
      <c r="L114" t="s">
        <v>7</v>
      </c>
      <c r="M114">
        <v>2017</v>
      </c>
      <c r="N114" s="8" t="s">
        <v>1827</v>
      </c>
      <c r="P114" t="s">
        <v>1828</v>
      </c>
      <c r="Q114" s="8" t="s">
        <v>1766</v>
      </c>
      <c r="T114" s="27" t="s">
        <v>1664</v>
      </c>
      <c r="U114" s="27" t="b">
        <f t="shared" si="3"/>
        <v>1</v>
      </c>
      <c r="W114" s="150" t="s">
        <v>1654</v>
      </c>
      <c r="X114" s="152" t="s">
        <v>1655</v>
      </c>
      <c r="Z114" t="s">
        <v>1666</v>
      </c>
    </row>
    <row r="115" spans="1:26" x14ac:dyDescent="0.25">
      <c r="A115">
        <f t="shared" si="2"/>
        <v>111</v>
      </c>
      <c r="B115">
        <v>4</v>
      </c>
      <c r="C115" t="s">
        <v>1825</v>
      </c>
      <c r="E115">
        <v>20</v>
      </c>
      <c r="F115" t="s">
        <v>1826</v>
      </c>
      <c r="H115" s="150">
        <v>8</v>
      </c>
      <c r="I115" s="151">
        <v>2.1</v>
      </c>
      <c r="J115" t="s">
        <v>1763</v>
      </c>
      <c r="L115" t="s">
        <v>7</v>
      </c>
      <c r="M115">
        <v>2017</v>
      </c>
      <c r="N115" s="8" t="s">
        <v>1827</v>
      </c>
      <c r="P115" t="s">
        <v>1829</v>
      </c>
      <c r="Q115" s="8" t="s">
        <v>1631</v>
      </c>
      <c r="T115" s="27" t="s">
        <v>1664</v>
      </c>
      <c r="U115" s="27" t="b">
        <f t="shared" si="3"/>
        <v>1</v>
      </c>
      <c r="W115" s="150" t="s">
        <v>1654</v>
      </c>
      <c r="X115" s="152" t="s">
        <v>1655</v>
      </c>
      <c r="Z115" t="s">
        <v>1666</v>
      </c>
    </row>
    <row r="116" spans="1:26" x14ac:dyDescent="0.25">
      <c r="A116">
        <f t="shared" si="2"/>
        <v>112</v>
      </c>
      <c r="B116">
        <v>4</v>
      </c>
      <c r="C116" t="s">
        <v>1825</v>
      </c>
      <c r="E116">
        <v>21</v>
      </c>
      <c r="F116" t="s">
        <v>1830</v>
      </c>
      <c r="H116" s="150">
        <v>19</v>
      </c>
      <c r="I116" s="151">
        <v>2.2000000000000002</v>
      </c>
      <c r="J116" t="s">
        <v>1763</v>
      </c>
      <c r="P116" t="s">
        <v>21</v>
      </c>
      <c r="Q116" s="8" t="s">
        <v>1631</v>
      </c>
      <c r="R116" s="154"/>
      <c r="T116" s="27" t="s">
        <v>1653</v>
      </c>
      <c r="U116" s="27" t="b">
        <f t="shared" si="3"/>
        <v>0</v>
      </c>
      <c r="W116" s="150" t="s">
        <v>1654</v>
      </c>
      <c r="X116" s="152" t="s">
        <v>1655</v>
      </c>
      <c r="Z116" t="s">
        <v>1656</v>
      </c>
    </row>
    <row r="117" spans="1:26" x14ac:dyDescent="0.25">
      <c r="A117">
        <f t="shared" si="2"/>
        <v>113</v>
      </c>
      <c r="B117">
        <v>4</v>
      </c>
      <c r="C117" t="s">
        <v>1825</v>
      </c>
      <c r="E117">
        <v>21</v>
      </c>
      <c r="F117" t="s">
        <v>1830</v>
      </c>
      <c r="H117" s="150">
        <v>19</v>
      </c>
      <c r="I117" s="151">
        <v>2.2000000000000002</v>
      </c>
      <c r="J117" t="s">
        <v>1763</v>
      </c>
      <c r="L117" t="s">
        <v>1661</v>
      </c>
      <c r="M117">
        <v>20191204</v>
      </c>
      <c r="N117" s="8" t="s">
        <v>1831</v>
      </c>
      <c r="P117" t="s">
        <v>1947</v>
      </c>
      <c r="Q117" s="8" t="s">
        <v>1631</v>
      </c>
      <c r="R117" s="8" t="s">
        <v>1832</v>
      </c>
      <c r="T117" s="27" t="s">
        <v>1664</v>
      </c>
      <c r="U117" s="27" t="b">
        <f t="shared" si="3"/>
        <v>1</v>
      </c>
      <c r="W117" s="150" t="s">
        <v>1654</v>
      </c>
      <c r="X117" s="152" t="s">
        <v>1726</v>
      </c>
      <c r="Z117" t="s">
        <v>1833</v>
      </c>
    </row>
    <row r="118" spans="1:26" x14ac:dyDescent="0.25">
      <c r="A118">
        <f t="shared" si="2"/>
        <v>114</v>
      </c>
      <c r="B118">
        <v>4</v>
      </c>
      <c r="C118" t="s">
        <v>1825</v>
      </c>
      <c r="E118">
        <v>22</v>
      </c>
      <c r="F118" t="s">
        <v>1834</v>
      </c>
      <c r="H118" s="150">
        <v>20</v>
      </c>
      <c r="I118" s="151">
        <v>2.2000000000000002</v>
      </c>
      <c r="J118" t="s">
        <v>1792</v>
      </c>
      <c r="P118" t="s">
        <v>1835</v>
      </c>
      <c r="Q118" s="8" t="s">
        <v>1631</v>
      </c>
      <c r="T118" s="27" t="s">
        <v>1653</v>
      </c>
      <c r="U118" s="27" t="b">
        <f t="shared" si="3"/>
        <v>0</v>
      </c>
      <c r="W118" s="150" t="s">
        <v>1654</v>
      </c>
      <c r="X118" s="152" t="s">
        <v>1655</v>
      </c>
      <c r="Z118" t="s">
        <v>1656</v>
      </c>
    </row>
    <row r="119" spans="1:26" x14ac:dyDescent="0.25">
      <c r="A119">
        <f t="shared" si="2"/>
        <v>115</v>
      </c>
      <c r="B119">
        <v>4</v>
      </c>
      <c r="C119" t="s">
        <v>1825</v>
      </c>
      <c r="E119">
        <v>22</v>
      </c>
      <c r="F119" t="s">
        <v>1834</v>
      </c>
      <c r="H119" s="150">
        <v>20</v>
      </c>
      <c r="I119" s="151">
        <v>2.2000000000000002</v>
      </c>
      <c r="J119" t="s">
        <v>1792</v>
      </c>
      <c r="P119" t="s">
        <v>1836</v>
      </c>
      <c r="T119" s="27" t="s">
        <v>1653</v>
      </c>
      <c r="U119" s="27" t="b">
        <f t="shared" si="3"/>
        <v>0</v>
      </c>
      <c r="W119" s="150" t="s">
        <v>1654</v>
      </c>
      <c r="X119" s="152" t="s">
        <v>1655</v>
      </c>
      <c r="Z119" t="s">
        <v>1656</v>
      </c>
    </row>
    <row r="120" spans="1:26" x14ac:dyDescent="0.25">
      <c r="A120">
        <f t="shared" si="2"/>
        <v>116</v>
      </c>
      <c r="B120">
        <v>4</v>
      </c>
      <c r="C120" t="s">
        <v>1825</v>
      </c>
      <c r="E120">
        <v>22</v>
      </c>
      <c r="F120" t="s">
        <v>1834</v>
      </c>
      <c r="H120" s="150">
        <v>20</v>
      </c>
      <c r="I120" s="151">
        <v>2.2000000000000002</v>
      </c>
      <c r="J120" t="s">
        <v>1792</v>
      </c>
      <c r="P120" t="s">
        <v>1837</v>
      </c>
      <c r="T120" s="27" t="s">
        <v>1653</v>
      </c>
      <c r="U120" s="27" t="b">
        <f t="shared" si="3"/>
        <v>0</v>
      </c>
      <c r="W120" s="150" t="s">
        <v>1654</v>
      </c>
      <c r="X120" s="152" t="s">
        <v>1726</v>
      </c>
      <c r="Z120" t="s">
        <v>1838</v>
      </c>
    </row>
    <row r="121" spans="1:26" x14ac:dyDescent="0.25">
      <c r="A121">
        <f t="shared" si="2"/>
        <v>117</v>
      </c>
      <c r="B121">
        <v>4</v>
      </c>
      <c r="C121" t="s">
        <v>1825</v>
      </c>
      <c r="E121">
        <v>22</v>
      </c>
      <c r="F121" t="s">
        <v>1834</v>
      </c>
      <c r="H121" s="150">
        <v>20</v>
      </c>
      <c r="I121" s="151">
        <v>2.2000000000000002</v>
      </c>
      <c r="J121" t="s">
        <v>1805</v>
      </c>
      <c r="P121" t="s">
        <v>1839</v>
      </c>
      <c r="T121" s="27" t="s">
        <v>1653</v>
      </c>
      <c r="U121" s="27" t="b">
        <f t="shared" si="3"/>
        <v>0</v>
      </c>
      <c r="W121" s="150" t="s">
        <v>1654</v>
      </c>
      <c r="X121" s="152" t="s">
        <v>1726</v>
      </c>
      <c r="Z121" t="s">
        <v>1838</v>
      </c>
    </row>
    <row r="122" spans="1:26" x14ac:dyDescent="0.25">
      <c r="A122">
        <f t="shared" si="2"/>
        <v>118</v>
      </c>
      <c r="B122">
        <v>4</v>
      </c>
      <c r="C122" t="s">
        <v>1825</v>
      </c>
      <c r="E122">
        <v>23</v>
      </c>
      <c r="F122" t="s">
        <v>1840</v>
      </c>
      <c r="H122" s="150">
        <v>9</v>
      </c>
      <c r="I122" s="151">
        <v>2.1</v>
      </c>
      <c r="J122" t="s">
        <v>1763</v>
      </c>
      <c r="P122" t="s">
        <v>1841</v>
      </c>
      <c r="Q122" s="8" t="s">
        <v>1629</v>
      </c>
      <c r="T122" s="27" t="s">
        <v>1653</v>
      </c>
      <c r="U122" s="27" t="b">
        <f t="shared" si="3"/>
        <v>0</v>
      </c>
      <c r="W122" s="150" t="s">
        <v>1654</v>
      </c>
      <c r="X122" s="152" t="s">
        <v>1655</v>
      </c>
      <c r="Z122" t="s">
        <v>1656</v>
      </c>
    </row>
    <row r="123" spans="1:26" x14ac:dyDescent="0.25">
      <c r="A123">
        <f t="shared" si="2"/>
        <v>119</v>
      </c>
      <c r="B123">
        <v>4</v>
      </c>
      <c r="C123" t="s">
        <v>1825</v>
      </c>
      <c r="E123">
        <v>23</v>
      </c>
      <c r="F123" t="s">
        <v>1840</v>
      </c>
      <c r="H123" s="150">
        <v>9</v>
      </c>
      <c r="I123" s="151">
        <v>2.1</v>
      </c>
      <c r="J123" t="s">
        <v>1763</v>
      </c>
      <c r="P123" t="s">
        <v>1842</v>
      </c>
      <c r="Q123" s="8" t="s">
        <v>1629</v>
      </c>
      <c r="T123" s="27" t="s">
        <v>1653</v>
      </c>
      <c r="U123" s="27" t="b">
        <f t="shared" si="3"/>
        <v>0</v>
      </c>
      <c r="W123" s="150" t="s">
        <v>1654</v>
      </c>
      <c r="X123" s="152" t="s">
        <v>1655</v>
      </c>
      <c r="Z123" t="s">
        <v>1656</v>
      </c>
    </row>
    <row r="124" spans="1:26" x14ac:dyDescent="0.25">
      <c r="A124">
        <f t="shared" si="2"/>
        <v>120</v>
      </c>
      <c r="B124">
        <v>4</v>
      </c>
      <c r="C124" t="s">
        <v>1825</v>
      </c>
      <c r="E124">
        <v>23</v>
      </c>
      <c r="F124" t="s">
        <v>1840</v>
      </c>
      <c r="H124" s="150">
        <v>9</v>
      </c>
      <c r="I124" s="151">
        <v>2.1</v>
      </c>
      <c r="J124" t="s">
        <v>1763</v>
      </c>
      <c r="P124" t="s">
        <v>1843</v>
      </c>
      <c r="Q124" s="8" t="s">
        <v>1629</v>
      </c>
      <c r="T124" s="27" t="s">
        <v>1653</v>
      </c>
      <c r="U124" s="27" t="b">
        <f t="shared" si="3"/>
        <v>0</v>
      </c>
      <c r="W124" s="150" t="s">
        <v>1654</v>
      </c>
      <c r="X124" s="152" t="s">
        <v>1655</v>
      </c>
      <c r="Z124" t="s">
        <v>1656</v>
      </c>
    </row>
    <row r="125" spans="1:26" x14ac:dyDescent="0.25">
      <c r="A125">
        <f t="shared" si="2"/>
        <v>121</v>
      </c>
      <c r="B125">
        <v>4</v>
      </c>
      <c r="C125" t="s">
        <v>1825</v>
      </c>
      <c r="E125">
        <v>24</v>
      </c>
      <c r="F125" t="s">
        <v>45</v>
      </c>
      <c r="H125" s="150">
        <v>10</v>
      </c>
      <c r="I125" s="151">
        <v>2.1</v>
      </c>
      <c r="J125" t="s">
        <v>1819</v>
      </c>
      <c r="P125" t="s">
        <v>1844</v>
      </c>
      <c r="Q125" s="8" t="s">
        <v>1629</v>
      </c>
      <c r="T125" s="27" t="s">
        <v>1725</v>
      </c>
      <c r="U125" s="27" t="b">
        <f t="shared" si="3"/>
        <v>0</v>
      </c>
      <c r="W125" s="150" t="s">
        <v>1654</v>
      </c>
      <c r="X125" s="152" t="s">
        <v>1706</v>
      </c>
      <c r="Z125" t="s">
        <v>1775</v>
      </c>
    </row>
    <row r="126" spans="1:26" x14ac:dyDescent="0.25">
      <c r="A126">
        <f t="shared" si="2"/>
        <v>122</v>
      </c>
      <c r="B126">
        <v>4</v>
      </c>
      <c r="C126" t="s">
        <v>1825</v>
      </c>
      <c r="E126">
        <v>24</v>
      </c>
      <c r="F126" t="s">
        <v>45</v>
      </c>
      <c r="H126" s="150">
        <v>10</v>
      </c>
      <c r="I126" s="151">
        <v>2.1</v>
      </c>
      <c r="J126" t="s">
        <v>1819</v>
      </c>
      <c r="P126" t="s">
        <v>1824</v>
      </c>
      <c r="Q126" s="8" t="s">
        <v>1631</v>
      </c>
      <c r="R126" s="8" t="s">
        <v>1665</v>
      </c>
      <c r="T126" s="27" t="s">
        <v>1653</v>
      </c>
      <c r="U126" s="27" t="b">
        <f t="shared" si="3"/>
        <v>0</v>
      </c>
      <c r="W126" s="150" t="s">
        <v>1654</v>
      </c>
      <c r="X126" s="152" t="s">
        <v>1655</v>
      </c>
      <c r="Z126" t="s">
        <v>1656</v>
      </c>
    </row>
    <row r="127" spans="1:26" x14ac:dyDescent="0.25">
      <c r="A127">
        <f t="shared" si="2"/>
        <v>123</v>
      </c>
      <c r="B127">
        <v>4</v>
      </c>
      <c r="C127" t="s">
        <v>1825</v>
      </c>
      <c r="E127">
        <v>24</v>
      </c>
      <c r="F127" t="s">
        <v>45</v>
      </c>
      <c r="H127" s="150">
        <v>10</v>
      </c>
      <c r="I127" s="151">
        <v>2.1</v>
      </c>
      <c r="J127" t="s">
        <v>1819</v>
      </c>
      <c r="P127" t="s">
        <v>1845</v>
      </c>
      <c r="T127" s="27" t="s">
        <v>1653</v>
      </c>
      <c r="U127" s="27" t="b">
        <f t="shared" si="3"/>
        <v>0</v>
      </c>
      <c r="W127" s="150" t="s">
        <v>1654</v>
      </c>
      <c r="X127" s="152" t="s">
        <v>1726</v>
      </c>
      <c r="Z127" t="s">
        <v>1838</v>
      </c>
    </row>
    <row r="128" spans="1:26" x14ac:dyDescent="0.25">
      <c r="A128">
        <f t="shared" si="2"/>
        <v>124</v>
      </c>
      <c r="B128">
        <v>4</v>
      </c>
      <c r="C128" t="s">
        <v>1825</v>
      </c>
      <c r="E128">
        <v>24</v>
      </c>
      <c r="F128" t="s">
        <v>45</v>
      </c>
      <c r="H128" s="150">
        <v>10</v>
      </c>
      <c r="I128" s="151">
        <v>2.1</v>
      </c>
      <c r="J128" t="s">
        <v>1819</v>
      </c>
      <c r="P128" t="s">
        <v>1846</v>
      </c>
      <c r="T128" s="27" t="s">
        <v>1653</v>
      </c>
      <c r="U128" s="27" t="b">
        <f t="shared" si="3"/>
        <v>0</v>
      </c>
      <c r="W128" s="150" t="s">
        <v>1654</v>
      </c>
      <c r="X128" s="152" t="s">
        <v>1726</v>
      </c>
      <c r="Z128" t="s">
        <v>1838</v>
      </c>
    </row>
    <row r="129" spans="1:26" x14ac:dyDescent="0.25">
      <c r="A129">
        <f t="shared" si="2"/>
        <v>125</v>
      </c>
      <c r="B129">
        <v>4</v>
      </c>
      <c r="C129" t="s">
        <v>1825</v>
      </c>
      <c r="E129">
        <v>24</v>
      </c>
      <c r="F129" t="s">
        <v>45</v>
      </c>
      <c r="H129" s="150">
        <v>10</v>
      </c>
      <c r="I129" s="151">
        <v>2.1</v>
      </c>
      <c r="J129" t="s">
        <v>1819</v>
      </c>
      <c r="P129" t="s">
        <v>1847</v>
      </c>
      <c r="T129" s="27" t="s">
        <v>1653</v>
      </c>
      <c r="U129" s="27" t="b">
        <f t="shared" si="3"/>
        <v>0</v>
      </c>
      <c r="W129" s="150" t="s">
        <v>1654</v>
      </c>
      <c r="X129" s="152" t="s">
        <v>1726</v>
      </c>
      <c r="Z129" t="s">
        <v>1838</v>
      </c>
    </row>
    <row r="130" spans="1:26" x14ac:dyDescent="0.25">
      <c r="A130">
        <f t="shared" si="2"/>
        <v>126</v>
      </c>
      <c r="B130">
        <v>4</v>
      </c>
      <c r="C130" t="s">
        <v>1825</v>
      </c>
      <c r="E130">
        <v>24</v>
      </c>
      <c r="F130" t="s">
        <v>45</v>
      </c>
      <c r="H130" s="150">
        <v>10</v>
      </c>
      <c r="I130" s="151">
        <v>2.1</v>
      </c>
      <c r="J130" t="s">
        <v>1819</v>
      </c>
      <c r="P130" t="s">
        <v>1848</v>
      </c>
      <c r="T130" s="27" t="s">
        <v>1653</v>
      </c>
      <c r="U130" s="27" t="b">
        <f t="shared" si="3"/>
        <v>0</v>
      </c>
      <c r="W130" s="150" t="s">
        <v>1654</v>
      </c>
      <c r="X130" s="152" t="s">
        <v>1726</v>
      </c>
      <c r="Z130" t="s">
        <v>1838</v>
      </c>
    </row>
    <row r="131" spans="1:26" x14ac:dyDescent="0.25">
      <c r="A131">
        <f t="shared" si="2"/>
        <v>127</v>
      </c>
      <c r="B131">
        <v>4</v>
      </c>
      <c r="C131" t="s">
        <v>1825</v>
      </c>
      <c r="E131">
        <v>24</v>
      </c>
      <c r="F131" t="s">
        <v>45</v>
      </c>
      <c r="H131" s="150">
        <v>10</v>
      </c>
      <c r="I131" s="151">
        <v>2.1</v>
      </c>
      <c r="J131" t="s">
        <v>1819</v>
      </c>
      <c r="P131" t="s">
        <v>1849</v>
      </c>
      <c r="T131" s="27" t="s">
        <v>1653</v>
      </c>
      <c r="U131" s="27" t="b">
        <f t="shared" si="3"/>
        <v>0</v>
      </c>
      <c r="W131" s="150" t="s">
        <v>1654</v>
      </c>
      <c r="X131" s="152" t="s">
        <v>1726</v>
      </c>
      <c r="Z131" t="s">
        <v>1838</v>
      </c>
    </row>
    <row r="132" spans="1:26" x14ac:dyDescent="0.25">
      <c r="A132">
        <f t="shared" si="2"/>
        <v>128</v>
      </c>
      <c r="B132">
        <v>4</v>
      </c>
      <c r="C132" t="s">
        <v>1825</v>
      </c>
      <c r="E132">
        <v>24</v>
      </c>
      <c r="F132" t="s">
        <v>45</v>
      </c>
      <c r="H132" s="150">
        <v>10</v>
      </c>
      <c r="I132" s="151">
        <v>2.1</v>
      </c>
      <c r="J132" t="s">
        <v>1819</v>
      </c>
      <c r="P132" t="s">
        <v>1850</v>
      </c>
      <c r="T132" s="27" t="s">
        <v>1653</v>
      </c>
      <c r="U132" s="27" t="b">
        <f t="shared" si="3"/>
        <v>0</v>
      </c>
      <c r="W132" s="150" t="s">
        <v>1654</v>
      </c>
      <c r="X132" s="152" t="s">
        <v>1726</v>
      </c>
      <c r="Z132" t="s">
        <v>1838</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9" priority="19">
      <formula>OR(ISERR(FIND("Requires", $T1))=FALSE,ISERR(FIND("Could", $T1))=FALSE)</formula>
    </cfRule>
    <cfRule type="expression" dxfId="158" priority="20">
      <formula>OR(ISERR(FIND("Future", $T1))=FALSE,ISERR(FIND("Data not identified", $B1))=FALSE,ISERR(FIND("Cannot", $T1))=FALSE)</formula>
    </cfRule>
    <cfRule type="expression" dxfId="157" priority="21">
      <formula>OR(ISERR(FIND("Cleaned", $T1))=FALSE,ISERR(FIND("Ready", $T1))=FALSE)</formula>
    </cfRule>
    <cfRule type="expression" dxfId="156" priority="22">
      <formula>ISERR(FIND("Data preparation", $T1))=FALSE</formula>
    </cfRule>
    <cfRule type="expression" dxfId="155" priority="23">
      <formula>ISERR(FIND("Completed", $T1))=FALSE</formula>
    </cfRule>
    <cfRule type="expression" dxfId="154" priority="24">
      <formula>ISERR(FIND("No longer required", $T1))=FALSE</formula>
    </cfRule>
  </conditionalFormatting>
  <conditionalFormatting sqref="A83:AB83">
    <cfRule type="expression" dxfId="153" priority="13">
      <formula>OR(ISERR(FIND("Requires", $T83))=FALSE,ISERR(FIND("Could", $T83))=FALSE)</formula>
    </cfRule>
    <cfRule type="expression" dxfId="152" priority="14">
      <formula>OR(ISERR(FIND("Future", $T83))=FALSE,ISERR(FIND("Data not identified", $B83))=FALSE,ISERR(FIND("Cannot", $T83))=FALSE)</formula>
    </cfRule>
    <cfRule type="expression" dxfId="151" priority="15">
      <formula>OR(ISERR(FIND("Cleaned", $T83))=FALSE,ISERR(FIND("Ready", $T83))=FALSE)</formula>
    </cfRule>
    <cfRule type="expression" dxfId="150" priority="16">
      <formula>ISERR(FIND("Data preparation", $T83))=FALSE</formula>
    </cfRule>
    <cfRule type="expression" dxfId="149" priority="17">
      <formula>ISERR(FIND("Completed", $T83))=FALSE</formula>
    </cfRule>
    <cfRule type="expression" dxfId="148" priority="18">
      <formula>ISERR(FIND("No longer required", $T83))=FALSE</formula>
    </cfRule>
  </conditionalFormatting>
  <conditionalFormatting sqref="A84:Y84 AA84:AB84">
    <cfRule type="expression" dxfId="147" priority="7">
      <formula>OR(ISERR(FIND("Requires", $T84))=FALSE,ISERR(FIND("Could", $T84))=FALSE)</formula>
    </cfRule>
    <cfRule type="expression" dxfId="146" priority="8">
      <formula>OR(ISERR(FIND("Future", $T84))=FALSE,ISERR(FIND("Data not identified", $B84))=FALSE,ISERR(FIND("Cannot", $T84))=FALSE)</formula>
    </cfRule>
    <cfRule type="expression" dxfId="145" priority="9">
      <formula>OR(ISERR(FIND("Cleaned", $T84))=FALSE,ISERR(FIND("Ready", $T84))=FALSE)</formula>
    </cfRule>
    <cfRule type="expression" dxfId="144" priority="10">
      <formula>ISERR(FIND("Data preparation", $T84))=FALSE</formula>
    </cfRule>
    <cfRule type="expression" dxfId="143" priority="11">
      <formula>ISERR(FIND("Completed", $T84))=FALSE</formula>
    </cfRule>
    <cfRule type="expression" dxfId="142" priority="12">
      <formula>ISERR(FIND("No longer required", $T84))=FALSE</formula>
    </cfRule>
  </conditionalFormatting>
  <conditionalFormatting sqref="Z84">
    <cfRule type="expression" dxfId="141" priority="1">
      <formula>OR(ISERR(FIND("Requires", $T84))=FALSE,ISERR(FIND("Could", $T84))=FALSE)</formula>
    </cfRule>
    <cfRule type="expression" dxfId="140" priority="2">
      <formula>OR(ISERR(FIND("Future", $T84))=FALSE,ISERR(FIND("Data not identified", $B84))=FALSE,ISERR(FIND("Cannot", $T84))=FALSE)</formula>
    </cfRule>
    <cfRule type="expression" dxfId="139" priority="3">
      <formula>OR(ISERR(FIND("Cleaned", $T84))=FALSE,ISERR(FIND("Ready", $T84))=FALSE)</formula>
    </cfRule>
    <cfRule type="expression" dxfId="138" priority="4">
      <formula>ISERR(FIND("Data preparation", $T84))=FALSE</formula>
    </cfRule>
    <cfRule type="expression" dxfId="137" priority="5">
      <formula>ISERR(FIND("Completed", $T84))=FALSE</formula>
    </cfRule>
    <cfRule type="expression" dxfId="136"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76"/>
  <sheetViews>
    <sheetView showGridLines="0" tabSelected="1" zoomScale="85" zoomScaleNormal="85" workbookViewId="0">
      <pane xSplit="3" ySplit="1" topLeftCell="D38" activePane="bottomRight" state="frozen"/>
      <selection pane="topRight" activeCell="D1" sqref="D1"/>
      <selection pane="bottomLeft" activeCell="A2" sqref="A2"/>
      <selection pane="bottomRight" activeCell="C74" sqref="C74"/>
    </sheetView>
  </sheetViews>
  <sheetFormatPr defaultRowHeight="15" customHeight="1" x14ac:dyDescent="0.25"/>
  <cols>
    <col min="1" max="1" width="46.7109375" style="233" customWidth="1"/>
    <col min="2" max="2" width="23.28515625" style="228" customWidth="1"/>
    <col min="3" max="3" width="64.5703125" style="228" customWidth="1"/>
    <col min="4" max="4" width="43.85546875" style="228" customWidth="1"/>
    <col min="5" max="5" width="13.28515625" style="228" customWidth="1"/>
    <col min="6" max="6" width="15.42578125" style="228" customWidth="1"/>
    <col min="7" max="7" width="12.7109375" style="228" customWidth="1"/>
    <col min="8" max="8" width="39.7109375" style="228" customWidth="1"/>
    <col min="9" max="9" width="11.28515625" style="228" customWidth="1"/>
    <col min="10" max="10" width="11" style="228" customWidth="1"/>
    <col min="11" max="11" width="18.5703125" style="228" customWidth="1"/>
    <col min="12" max="12" width="24.85546875" style="228" customWidth="1"/>
    <col min="13" max="13" width="41.28515625" style="228" customWidth="1"/>
    <col min="14" max="14" width="14.85546875" style="228" customWidth="1"/>
    <col min="15" max="15" width="103.85546875" style="228" customWidth="1"/>
    <col min="16" max="16" width="15.140625" style="228" customWidth="1"/>
    <col min="17" max="17" width="13.42578125" style="228" customWidth="1"/>
    <col min="18" max="19" width="13.42578125" style="236" customWidth="1"/>
    <col min="20" max="20" width="16.140625" style="237" customWidth="1"/>
    <col min="21" max="22" width="13.28515625" style="228" customWidth="1"/>
    <col min="23" max="24" width="15.140625" style="228" customWidth="1"/>
    <col min="25" max="26" width="20.5703125" style="228" customWidth="1"/>
    <col min="27" max="27" width="59.140625" style="228" customWidth="1"/>
    <col min="28" max="28" width="12.28515625" style="228" customWidth="1"/>
    <col min="29" max="29" width="11.5703125" style="228" customWidth="1"/>
    <col min="30" max="30" width="24.28515625" style="238" customWidth="1"/>
    <col min="31" max="31" width="10.5703125" style="238" customWidth="1"/>
    <col min="32" max="33" width="24.28515625" style="238" customWidth="1"/>
    <col min="34" max="34" width="12.85546875" style="228" customWidth="1"/>
    <col min="35" max="35" width="46" style="238" customWidth="1"/>
    <col min="36" max="36" width="7.42578125" style="228" customWidth="1"/>
    <col min="37" max="37" width="18.5703125" style="228" customWidth="1"/>
    <col min="38" max="39" width="22.5703125" style="228" customWidth="1"/>
    <col min="40" max="47" width="16.140625" style="236" customWidth="1"/>
    <col min="48" max="48" width="30.42578125" style="228" customWidth="1"/>
    <col min="49" max="49" width="64.28515625" style="228" customWidth="1"/>
    <col min="50" max="16384" width="9.140625" style="228"/>
  </cols>
  <sheetData>
    <row r="1" spans="1:49" s="219" customFormat="1" ht="45" customHeight="1" x14ac:dyDescent="0.25">
      <c r="A1" s="218" t="s">
        <v>1516</v>
      </c>
      <c r="B1" s="219" t="s">
        <v>330</v>
      </c>
      <c r="C1" s="219" t="s">
        <v>1094</v>
      </c>
      <c r="D1" s="219" t="s">
        <v>1095</v>
      </c>
      <c r="E1" s="219" t="s">
        <v>441</v>
      </c>
      <c r="F1" s="219" t="s">
        <v>1606</v>
      </c>
      <c r="G1" s="219" t="s">
        <v>552</v>
      </c>
      <c r="H1" s="219" t="s">
        <v>1319</v>
      </c>
      <c r="I1" s="219" t="s">
        <v>191</v>
      </c>
      <c r="J1" s="219" t="s">
        <v>64</v>
      </c>
      <c r="K1" s="219" t="s">
        <v>62</v>
      </c>
      <c r="L1" s="219" t="s">
        <v>1323</v>
      </c>
      <c r="M1" s="219" t="s">
        <v>1324</v>
      </c>
      <c r="N1" s="219" t="s">
        <v>1486</v>
      </c>
      <c r="O1" s="219" t="s">
        <v>2135</v>
      </c>
      <c r="P1" s="219" t="s">
        <v>1202</v>
      </c>
      <c r="Q1" s="219" t="s">
        <v>1100</v>
      </c>
      <c r="R1" s="220" t="s">
        <v>1574</v>
      </c>
      <c r="S1" s="220" t="s">
        <v>1105</v>
      </c>
      <c r="T1" s="221" t="s">
        <v>1099</v>
      </c>
      <c r="U1" s="219" t="s">
        <v>74</v>
      </c>
      <c r="V1" s="219" t="s">
        <v>75</v>
      </c>
      <c r="W1" s="219" t="s">
        <v>61</v>
      </c>
      <c r="X1" s="219" t="s">
        <v>1125</v>
      </c>
      <c r="Y1" s="219" t="s">
        <v>1209</v>
      </c>
      <c r="Z1" s="219" t="s">
        <v>1550</v>
      </c>
      <c r="AA1" s="219" t="s">
        <v>1203</v>
      </c>
      <c r="AB1" s="219" t="s">
        <v>1938</v>
      </c>
      <c r="AC1" s="219" t="s">
        <v>478</v>
      </c>
      <c r="AD1" s="222" t="s">
        <v>1306</v>
      </c>
      <c r="AE1" s="222" t="s">
        <v>1943</v>
      </c>
      <c r="AF1" s="222" t="s">
        <v>1235</v>
      </c>
      <c r="AG1" s="222" t="s">
        <v>1234</v>
      </c>
      <c r="AH1" s="219" t="s">
        <v>1229</v>
      </c>
      <c r="AI1" s="223" t="s">
        <v>1513</v>
      </c>
      <c r="AJ1" s="219" t="s">
        <v>1278</v>
      </c>
      <c r="AK1" s="219" t="s">
        <v>1252</v>
      </c>
      <c r="AL1" s="219" t="s">
        <v>1257</v>
      </c>
      <c r="AM1" s="219" t="s">
        <v>1253</v>
      </c>
      <c r="AN1" s="220" t="s">
        <v>1301</v>
      </c>
      <c r="AO1" s="220" t="s">
        <v>1482</v>
      </c>
      <c r="AP1" s="220" t="s">
        <v>1303</v>
      </c>
      <c r="AQ1" s="220" t="s">
        <v>1308</v>
      </c>
      <c r="AR1" s="220" t="s">
        <v>1309</v>
      </c>
      <c r="AS1" s="220" t="s">
        <v>1314</v>
      </c>
      <c r="AT1" s="220" t="s">
        <v>1302</v>
      </c>
      <c r="AU1" s="220" t="s">
        <v>1527</v>
      </c>
      <c r="AV1" s="219" t="s">
        <v>70</v>
      </c>
      <c r="AW1" s="219" t="s">
        <v>0</v>
      </c>
    </row>
    <row r="2" spans="1:49" s="227" customFormat="1" ht="15" customHeight="1" x14ac:dyDescent="0.25">
      <c r="A2" s="224" t="s">
        <v>1525</v>
      </c>
      <c r="B2" s="225"/>
      <c r="C2" s="226" t="s">
        <v>2138</v>
      </c>
      <c r="D2" s="227" t="s">
        <v>1144</v>
      </c>
      <c r="E2" s="227" t="s">
        <v>1144</v>
      </c>
      <c r="F2" s="228" t="s">
        <v>1607</v>
      </c>
      <c r="G2" s="227" t="s">
        <v>1060</v>
      </c>
      <c r="H2" s="226" t="s">
        <v>1387</v>
      </c>
      <c r="I2" s="227">
        <v>2018</v>
      </c>
      <c r="J2" s="227">
        <v>2018</v>
      </c>
      <c r="K2" s="227" t="s">
        <v>1146</v>
      </c>
      <c r="L2" s="226" t="s">
        <v>1386</v>
      </c>
      <c r="M2" s="226" t="s">
        <v>1385</v>
      </c>
      <c r="N2" s="226"/>
      <c r="O2" s="226" t="s">
        <v>1196</v>
      </c>
      <c r="Q2" s="226" t="s">
        <v>1102</v>
      </c>
      <c r="R2" s="229"/>
      <c r="S2" s="229">
        <v>32647</v>
      </c>
      <c r="T2" s="230"/>
      <c r="U2" s="231" t="s">
        <v>1145</v>
      </c>
      <c r="V2" s="227">
        <v>20190725</v>
      </c>
      <c r="W2" s="228" t="s">
        <v>96</v>
      </c>
      <c r="Y2" s="227" t="s">
        <v>93</v>
      </c>
      <c r="AD2" s="232"/>
      <c r="AE2" s="232"/>
      <c r="AF2" s="232"/>
      <c r="AG2" s="232"/>
      <c r="AI2" s="232"/>
      <c r="AN2" s="229"/>
      <c r="AO2" s="229"/>
      <c r="AP2" s="229"/>
      <c r="AQ2" s="229"/>
      <c r="AR2" s="229"/>
      <c r="AS2" s="229"/>
      <c r="AT2" s="229"/>
      <c r="AU2" s="229"/>
      <c r="AW2" s="226" t="s">
        <v>1147</v>
      </c>
    </row>
    <row r="3" spans="1:49" ht="15" customHeight="1" x14ac:dyDescent="0.25">
      <c r="B3" s="225"/>
      <c r="C3" s="228" t="s">
        <v>2139</v>
      </c>
      <c r="D3" s="228" t="s">
        <v>1538</v>
      </c>
      <c r="E3" s="228" t="s">
        <v>1531</v>
      </c>
      <c r="F3" s="228" t="s">
        <v>1280</v>
      </c>
      <c r="G3" s="228" t="s">
        <v>1060</v>
      </c>
      <c r="H3" s="234" t="s">
        <v>1539</v>
      </c>
      <c r="I3" s="228">
        <v>2019</v>
      </c>
      <c r="J3" s="228">
        <v>2019</v>
      </c>
      <c r="K3" s="228" t="s">
        <v>68</v>
      </c>
      <c r="L3" s="235" t="s">
        <v>1540</v>
      </c>
      <c r="M3" s="228" t="s">
        <v>1541</v>
      </c>
      <c r="O3" s="228" t="s">
        <v>1618</v>
      </c>
      <c r="U3" s="231" t="s">
        <v>1467</v>
      </c>
      <c r="V3" s="236">
        <v>20191007</v>
      </c>
      <c r="W3" s="228" t="s">
        <v>76</v>
      </c>
      <c r="X3" s="231" t="s">
        <v>1126</v>
      </c>
      <c r="Y3" s="228" t="s">
        <v>1102</v>
      </c>
      <c r="AW3" s="228" t="s">
        <v>155</v>
      </c>
    </row>
    <row r="4" spans="1:49" ht="15" customHeight="1" x14ac:dyDescent="0.25">
      <c r="B4" s="225"/>
      <c r="C4" s="228" t="s">
        <v>2140</v>
      </c>
      <c r="D4" s="228" t="s">
        <v>1528</v>
      </c>
      <c r="E4" s="228" t="s">
        <v>1531</v>
      </c>
      <c r="F4" s="228" t="s">
        <v>1280</v>
      </c>
      <c r="G4" s="228" t="s">
        <v>1060</v>
      </c>
      <c r="H4" s="234" t="s">
        <v>68</v>
      </c>
      <c r="I4" s="228">
        <v>2019</v>
      </c>
      <c r="J4" s="228">
        <v>2019</v>
      </c>
      <c r="K4" s="228" t="s">
        <v>68</v>
      </c>
      <c r="L4" s="235" t="s">
        <v>1532</v>
      </c>
      <c r="M4" s="228" t="s">
        <v>1533</v>
      </c>
      <c r="O4" s="228" t="s">
        <v>1618</v>
      </c>
      <c r="U4" s="231" t="s">
        <v>1467</v>
      </c>
      <c r="V4" s="236">
        <v>20191007</v>
      </c>
      <c r="W4" s="228" t="s">
        <v>76</v>
      </c>
      <c r="X4" s="231" t="s">
        <v>1126</v>
      </c>
      <c r="Y4" s="228" t="s">
        <v>1102</v>
      </c>
      <c r="AW4" s="228" t="s">
        <v>155</v>
      </c>
    </row>
    <row r="5" spans="1:49" ht="15" customHeight="1" x14ac:dyDescent="0.25">
      <c r="B5" s="225"/>
      <c r="C5" s="228" t="s">
        <v>2141</v>
      </c>
      <c r="D5" s="228" t="s">
        <v>1529</v>
      </c>
      <c r="E5" s="228" t="s">
        <v>1531</v>
      </c>
      <c r="F5" s="228" t="s">
        <v>1280</v>
      </c>
      <c r="G5" s="228" t="s">
        <v>1060</v>
      </c>
      <c r="H5" s="234" t="s">
        <v>1530</v>
      </c>
      <c r="I5" s="228">
        <v>2019</v>
      </c>
      <c r="J5" s="228">
        <v>2019</v>
      </c>
      <c r="K5" s="228" t="s">
        <v>68</v>
      </c>
      <c r="L5" s="235" t="s">
        <v>1535</v>
      </c>
      <c r="M5" s="228" t="s">
        <v>1534</v>
      </c>
      <c r="U5" s="231" t="s">
        <v>1537</v>
      </c>
      <c r="V5" s="236">
        <v>20191007</v>
      </c>
      <c r="W5" s="228" t="s">
        <v>76</v>
      </c>
      <c r="X5" s="231" t="s">
        <v>1126</v>
      </c>
      <c r="Y5" s="228" t="s">
        <v>1102</v>
      </c>
      <c r="AV5" s="228" t="s">
        <v>1536</v>
      </c>
      <c r="AW5" s="228" t="s">
        <v>155</v>
      </c>
    </row>
    <row r="6" spans="1:49" ht="15" customHeight="1" x14ac:dyDescent="0.25">
      <c r="A6" s="233" t="s">
        <v>1526</v>
      </c>
      <c r="B6" s="225"/>
      <c r="C6" s="228" t="s">
        <v>2150</v>
      </c>
      <c r="D6" s="228" t="s">
        <v>1161</v>
      </c>
      <c r="E6" s="228" t="s">
        <v>1096</v>
      </c>
      <c r="F6" s="228" t="s">
        <v>1607</v>
      </c>
      <c r="G6" s="228" t="s">
        <v>1060</v>
      </c>
      <c r="H6" s="228" t="s">
        <v>1388</v>
      </c>
      <c r="I6" s="228">
        <v>2019</v>
      </c>
      <c r="J6" s="228">
        <v>2018</v>
      </c>
      <c r="K6" s="228" t="s">
        <v>279</v>
      </c>
      <c r="L6" s="228" t="s">
        <v>1524</v>
      </c>
      <c r="M6" s="228" t="s">
        <v>1903</v>
      </c>
      <c r="O6" s="228" t="s">
        <v>1180</v>
      </c>
      <c r="T6" s="237" t="s">
        <v>1162</v>
      </c>
      <c r="U6" s="231" t="s">
        <v>1192</v>
      </c>
      <c r="V6" s="228">
        <v>20190805</v>
      </c>
      <c r="W6" s="228" t="s">
        <v>96</v>
      </c>
      <c r="X6" s="231"/>
      <c r="Y6" s="228" t="s">
        <v>93</v>
      </c>
      <c r="AC6" s="228" t="s">
        <v>1629</v>
      </c>
      <c r="AW6" s="228" t="s">
        <v>1193</v>
      </c>
    </row>
    <row r="7" spans="1:49" ht="15" customHeight="1" x14ac:dyDescent="0.25">
      <c r="A7" s="233" t="s">
        <v>1904</v>
      </c>
      <c r="B7" s="228" t="s">
        <v>1701</v>
      </c>
      <c r="C7" s="228" t="s">
        <v>1616</v>
      </c>
      <c r="D7" s="228" t="s">
        <v>1615</v>
      </c>
      <c r="E7" s="228" t="s">
        <v>224</v>
      </c>
      <c r="F7" s="228" t="s">
        <v>1101</v>
      </c>
      <c r="G7" s="228" t="s">
        <v>1060</v>
      </c>
      <c r="H7" s="235" t="s">
        <v>1477</v>
      </c>
      <c r="I7" s="228">
        <v>2019</v>
      </c>
      <c r="J7" s="236">
        <v>2018</v>
      </c>
      <c r="K7" s="228" t="s">
        <v>1476</v>
      </c>
      <c r="L7" s="228" t="s">
        <v>1478</v>
      </c>
      <c r="M7" s="235" t="s">
        <v>1479</v>
      </c>
      <c r="O7" s="228" t="s">
        <v>1483</v>
      </c>
      <c r="Q7" s="228" t="s">
        <v>1305</v>
      </c>
      <c r="S7" s="236">
        <v>4326</v>
      </c>
      <c r="U7" s="231" t="s">
        <v>1475</v>
      </c>
      <c r="V7" s="228">
        <v>20191009</v>
      </c>
      <c r="W7" s="228" t="s">
        <v>1383</v>
      </c>
      <c r="X7" s="231" t="s">
        <v>1300</v>
      </c>
      <c r="Y7" s="228">
        <v>10</v>
      </c>
      <c r="Z7" s="228" t="s">
        <v>1151</v>
      </c>
      <c r="AA7" s="228" t="s">
        <v>1616</v>
      </c>
      <c r="AC7" s="228" t="s">
        <v>1630</v>
      </c>
      <c r="AN7" s="236">
        <v>1</v>
      </c>
      <c r="AO7" s="236">
        <f>1/0.000001</f>
        <v>1000000</v>
      </c>
      <c r="AR7" s="236">
        <v>0</v>
      </c>
      <c r="AS7" s="236" t="s">
        <v>1310</v>
      </c>
      <c r="AT7" s="236">
        <v>-999</v>
      </c>
      <c r="AU7" s="236" t="s">
        <v>92</v>
      </c>
      <c r="AW7" s="228" t="s">
        <v>1481</v>
      </c>
    </row>
    <row r="8" spans="1:49" ht="15" customHeight="1" x14ac:dyDescent="0.25">
      <c r="A8" s="233" t="s">
        <v>1904</v>
      </c>
      <c r="B8" s="228" t="s">
        <v>1659</v>
      </c>
      <c r="C8" s="228" t="s">
        <v>2142</v>
      </c>
      <c r="D8" s="228" t="s">
        <v>1594</v>
      </c>
      <c r="E8" s="228" t="s">
        <v>224</v>
      </c>
      <c r="F8" s="228" t="s">
        <v>1605</v>
      </c>
      <c r="G8" s="228" t="s">
        <v>1060</v>
      </c>
      <c r="H8" s="235" t="s">
        <v>1391</v>
      </c>
      <c r="I8" s="228">
        <v>2019</v>
      </c>
      <c r="J8" s="228">
        <v>2018</v>
      </c>
      <c r="K8" s="228" t="s">
        <v>1197</v>
      </c>
      <c r="L8" s="235" t="s">
        <v>1520</v>
      </c>
      <c r="M8" s="235" t="s">
        <v>1377</v>
      </c>
      <c r="N8" s="235" t="s">
        <v>1397</v>
      </c>
      <c r="O8" s="228" t="s">
        <v>1429</v>
      </c>
      <c r="P8" s="228" t="s">
        <v>1205</v>
      </c>
      <c r="Q8" s="228" t="s">
        <v>1220</v>
      </c>
      <c r="V8" s="228">
        <v>20190617</v>
      </c>
      <c r="W8" s="228" t="s">
        <v>96</v>
      </c>
      <c r="Y8" s="228" t="s">
        <v>1581</v>
      </c>
      <c r="Z8" s="228" t="s">
        <v>92</v>
      </c>
      <c r="AA8" s="228" t="s">
        <v>1227</v>
      </c>
      <c r="AC8" s="228" t="s">
        <v>1632</v>
      </c>
      <c r="AD8" s="238" t="s">
        <v>1226</v>
      </c>
      <c r="AH8" s="228" t="s">
        <v>1230</v>
      </c>
    </row>
    <row r="9" spans="1:49" ht="15" customHeight="1" x14ac:dyDescent="0.25">
      <c r="A9" s="233" t="s">
        <v>1904</v>
      </c>
      <c r="B9" s="228" t="s">
        <v>1659</v>
      </c>
      <c r="C9" s="228" t="s">
        <v>2143</v>
      </c>
      <c r="D9" s="228" t="s">
        <v>1595</v>
      </c>
      <c r="E9" s="228" t="s">
        <v>224</v>
      </c>
      <c r="F9" s="228" t="s">
        <v>1605</v>
      </c>
      <c r="G9" s="228" t="s">
        <v>1060</v>
      </c>
      <c r="H9" s="235" t="s">
        <v>1391</v>
      </c>
      <c r="I9" s="228">
        <v>2019</v>
      </c>
      <c r="J9" s="228">
        <v>2018</v>
      </c>
      <c r="K9" s="228" t="s">
        <v>1197</v>
      </c>
      <c r="L9" s="235" t="s">
        <v>1520</v>
      </c>
      <c r="M9" s="235" t="s">
        <v>1542</v>
      </c>
      <c r="N9" s="235" t="s">
        <v>1397</v>
      </c>
      <c r="O9" s="228" t="s">
        <v>1429</v>
      </c>
      <c r="P9" s="228" t="s">
        <v>1205</v>
      </c>
      <c r="Q9" s="228" t="s">
        <v>1220</v>
      </c>
      <c r="V9" s="228">
        <v>20190617</v>
      </c>
      <c r="W9" s="228" t="s">
        <v>96</v>
      </c>
      <c r="Y9" s="228" t="s">
        <v>1581</v>
      </c>
      <c r="Z9" s="228" t="s">
        <v>92</v>
      </c>
      <c r="AA9" s="228" t="s">
        <v>1225</v>
      </c>
      <c r="AC9" s="228" t="s">
        <v>1632</v>
      </c>
      <c r="AD9" s="238" t="s">
        <v>1226</v>
      </c>
      <c r="AH9" s="228" t="s">
        <v>1230</v>
      </c>
    </row>
    <row r="10" spans="1:49" ht="15" customHeight="1" x14ac:dyDescent="0.25">
      <c r="A10" s="233" t="s">
        <v>1904</v>
      </c>
      <c r="B10" s="228" t="s">
        <v>1659</v>
      </c>
      <c r="C10" s="228" t="s">
        <v>1908</v>
      </c>
      <c r="D10" s="228" t="s">
        <v>1596</v>
      </c>
      <c r="E10" s="228" t="s">
        <v>224</v>
      </c>
      <c r="F10" s="228" t="s">
        <v>1605</v>
      </c>
      <c r="G10" s="228" t="s">
        <v>1060</v>
      </c>
      <c r="H10" s="235" t="s">
        <v>1391</v>
      </c>
      <c r="I10" s="228">
        <v>2019</v>
      </c>
      <c r="J10" s="228">
        <v>2018</v>
      </c>
      <c r="K10" s="228" t="s">
        <v>1197</v>
      </c>
      <c r="L10" s="235" t="s">
        <v>1520</v>
      </c>
      <c r="M10" s="235" t="s">
        <v>1378</v>
      </c>
      <c r="N10" s="235" t="s">
        <v>1397</v>
      </c>
      <c r="O10" s="228" t="s">
        <v>1429</v>
      </c>
      <c r="P10" s="228" t="s">
        <v>1205</v>
      </c>
      <c r="Q10" s="228" t="s">
        <v>1220</v>
      </c>
      <c r="V10" s="228">
        <v>20190617</v>
      </c>
      <c r="W10" s="228" t="s">
        <v>96</v>
      </c>
      <c r="Y10" s="228" t="s">
        <v>1581</v>
      </c>
      <c r="Z10" s="228" t="s">
        <v>92</v>
      </c>
      <c r="AA10" s="228" t="s">
        <v>1227</v>
      </c>
      <c r="AC10" s="228" t="s">
        <v>1629</v>
      </c>
      <c r="AD10" s="238" t="s">
        <v>1256</v>
      </c>
      <c r="AH10" s="228" t="s">
        <v>1230</v>
      </c>
      <c r="AI10" s="238" t="s">
        <v>1518</v>
      </c>
    </row>
    <row r="11" spans="1:49" ht="15" customHeight="1" x14ac:dyDescent="0.25">
      <c r="A11" s="233" t="s">
        <v>1904</v>
      </c>
      <c r="B11" s="228" t="s">
        <v>1659</v>
      </c>
      <c r="C11" s="228" t="s">
        <v>2144</v>
      </c>
      <c r="D11" s="228" t="s">
        <v>1939</v>
      </c>
      <c r="E11" s="228" t="s">
        <v>224</v>
      </c>
      <c r="F11" s="228" t="s">
        <v>1605</v>
      </c>
      <c r="G11" s="228" t="s">
        <v>1060</v>
      </c>
      <c r="H11" s="235" t="s">
        <v>1391</v>
      </c>
      <c r="I11" s="228">
        <v>2019</v>
      </c>
      <c r="J11" s="228">
        <v>2018</v>
      </c>
      <c r="K11" s="228" t="s">
        <v>1197</v>
      </c>
      <c r="L11" s="235" t="s">
        <v>1520</v>
      </c>
      <c r="M11" s="235" t="s">
        <v>1940</v>
      </c>
      <c r="N11" s="235" t="s">
        <v>1397</v>
      </c>
      <c r="O11" s="228" t="s">
        <v>1429</v>
      </c>
      <c r="P11" s="228" t="s">
        <v>1205</v>
      </c>
      <c r="Q11" s="228" t="s">
        <v>1220</v>
      </c>
      <c r="V11" s="228">
        <v>20190617</v>
      </c>
      <c r="W11" s="228" t="s">
        <v>96</v>
      </c>
      <c r="Y11" s="228" t="s">
        <v>1581</v>
      </c>
      <c r="Z11" s="228" t="s">
        <v>92</v>
      </c>
      <c r="AA11" s="228" t="s">
        <v>1225</v>
      </c>
      <c r="AB11" s="228" t="s">
        <v>1941</v>
      </c>
      <c r="AC11" s="228" t="s">
        <v>1631</v>
      </c>
      <c r="AD11" s="238" t="s">
        <v>1942</v>
      </c>
      <c r="AE11" s="238" t="s">
        <v>1970</v>
      </c>
      <c r="AH11" s="228" t="s">
        <v>1230</v>
      </c>
    </row>
    <row r="12" spans="1:49" ht="15" customHeight="1" x14ac:dyDescent="0.25">
      <c r="A12" s="233" t="s">
        <v>1904</v>
      </c>
      <c r="B12" s="228" t="s">
        <v>1682</v>
      </c>
      <c r="C12" s="228" t="s">
        <v>2145</v>
      </c>
      <c r="D12" s="228" t="s">
        <v>1953</v>
      </c>
      <c r="E12" s="228" t="s">
        <v>224</v>
      </c>
      <c r="F12" s="228" t="s">
        <v>1605</v>
      </c>
      <c r="G12" s="228" t="s">
        <v>1060</v>
      </c>
      <c r="H12" s="235" t="s">
        <v>1954</v>
      </c>
      <c r="I12" s="228">
        <v>2019</v>
      </c>
      <c r="J12" s="228">
        <v>2018</v>
      </c>
      <c r="K12" s="228" t="s">
        <v>1958</v>
      </c>
      <c r="L12" s="235" t="s">
        <v>1955</v>
      </c>
      <c r="M12" s="235" t="s">
        <v>1956</v>
      </c>
      <c r="N12" s="235" t="s">
        <v>1398</v>
      </c>
      <c r="O12" s="228" t="s">
        <v>1957</v>
      </c>
      <c r="P12" s="228" t="s">
        <v>1205</v>
      </c>
      <c r="Q12" s="228" t="s">
        <v>1219</v>
      </c>
      <c r="V12" s="228">
        <v>20190930</v>
      </c>
      <c r="W12" s="228" t="s">
        <v>96</v>
      </c>
      <c r="Y12" s="228" t="s">
        <v>1581</v>
      </c>
      <c r="Z12" s="228" t="s">
        <v>92</v>
      </c>
      <c r="AA12" s="228" t="s">
        <v>1685</v>
      </c>
      <c r="AC12" s="228" t="s">
        <v>1629</v>
      </c>
      <c r="AI12" s="238" t="s">
        <v>1960</v>
      </c>
      <c r="AU12" s="236" t="s">
        <v>92</v>
      </c>
    </row>
    <row r="13" spans="1:49" ht="15" customHeight="1" x14ac:dyDescent="0.25">
      <c r="A13" s="233" t="s">
        <v>1904</v>
      </c>
      <c r="B13" s="228" t="s">
        <v>1690</v>
      </c>
      <c r="C13" s="228" t="s">
        <v>1692</v>
      </c>
      <c r="D13" s="228" t="s">
        <v>1961</v>
      </c>
      <c r="E13" s="228" t="s">
        <v>224</v>
      </c>
      <c r="F13" s="228" t="s">
        <v>1605</v>
      </c>
      <c r="G13" s="228" t="s">
        <v>1060</v>
      </c>
      <c r="H13" s="235" t="s">
        <v>1962</v>
      </c>
      <c r="I13" s="228">
        <v>2019</v>
      </c>
      <c r="J13" s="228">
        <v>2018</v>
      </c>
      <c r="K13" s="228" t="s">
        <v>1964</v>
      </c>
      <c r="L13" s="235" t="s">
        <v>1955</v>
      </c>
      <c r="M13" s="235" t="s">
        <v>1979</v>
      </c>
      <c r="N13" s="235" t="s">
        <v>1398</v>
      </c>
      <c r="O13" s="228" t="s">
        <v>1963</v>
      </c>
      <c r="P13" s="228" t="s">
        <v>1205</v>
      </c>
      <c r="Q13" s="228" t="s">
        <v>1219</v>
      </c>
      <c r="V13" s="228">
        <v>20190911</v>
      </c>
      <c r="W13" s="228" t="s">
        <v>96</v>
      </c>
      <c r="Y13" s="228" t="s">
        <v>1581</v>
      </c>
      <c r="Z13" s="228" t="s">
        <v>92</v>
      </c>
      <c r="AA13" s="228" t="s">
        <v>1983</v>
      </c>
      <c r="AC13" s="228" t="s">
        <v>1693</v>
      </c>
      <c r="AI13" s="238" t="s">
        <v>1960</v>
      </c>
      <c r="AU13" s="236" t="s">
        <v>92</v>
      </c>
    </row>
    <row r="14" spans="1:49" ht="15" customHeight="1" x14ac:dyDescent="0.25">
      <c r="A14" s="233" t="s">
        <v>1904</v>
      </c>
      <c r="B14" s="228" t="s">
        <v>1690</v>
      </c>
      <c r="C14" s="228" t="s">
        <v>1966</v>
      </c>
      <c r="D14" s="228" t="s">
        <v>1965</v>
      </c>
      <c r="E14" s="228" t="s">
        <v>224</v>
      </c>
      <c r="F14" s="228" t="s">
        <v>1605</v>
      </c>
      <c r="G14" s="228" t="s">
        <v>1060</v>
      </c>
      <c r="H14" s="235" t="s">
        <v>1962</v>
      </c>
      <c r="I14" s="228">
        <v>2019</v>
      </c>
      <c r="J14" s="228">
        <v>2018</v>
      </c>
      <c r="K14" s="228" t="s">
        <v>1964</v>
      </c>
      <c r="L14" s="235" t="s">
        <v>1955</v>
      </c>
      <c r="M14" s="235" t="s">
        <v>1978</v>
      </c>
      <c r="N14" s="235" t="s">
        <v>1398</v>
      </c>
      <c r="O14" s="228" t="s">
        <v>1963</v>
      </c>
      <c r="P14" s="228" t="s">
        <v>1205</v>
      </c>
      <c r="Q14" s="228" t="s">
        <v>1219</v>
      </c>
      <c r="V14" s="228">
        <v>20190911</v>
      </c>
      <c r="W14" s="228" t="s">
        <v>96</v>
      </c>
      <c r="Y14" s="228" t="s">
        <v>1581</v>
      </c>
      <c r="Z14" s="228" t="s">
        <v>92</v>
      </c>
      <c r="AA14" s="228" t="s">
        <v>1984</v>
      </c>
      <c r="AC14" s="228" t="s">
        <v>1693</v>
      </c>
      <c r="AI14" s="238" t="s">
        <v>1960</v>
      </c>
      <c r="AU14" s="236" t="s">
        <v>92</v>
      </c>
    </row>
    <row r="15" spans="1:49" ht="15" customHeight="1" x14ac:dyDescent="0.25">
      <c r="A15" s="233" t="s">
        <v>1904</v>
      </c>
      <c r="B15" s="228" t="s">
        <v>1690</v>
      </c>
      <c r="C15" s="228" t="s">
        <v>1968</v>
      </c>
      <c r="D15" s="228" t="s">
        <v>1967</v>
      </c>
      <c r="E15" s="228" t="s">
        <v>224</v>
      </c>
      <c r="F15" s="228" t="s">
        <v>1605</v>
      </c>
      <c r="G15" s="228" t="s">
        <v>1060</v>
      </c>
      <c r="H15" s="235" t="s">
        <v>1962</v>
      </c>
      <c r="I15" s="228">
        <v>2019</v>
      </c>
      <c r="J15" s="228">
        <v>2018</v>
      </c>
      <c r="K15" s="228" t="s">
        <v>1964</v>
      </c>
      <c r="L15" s="235" t="s">
        <v>1955</v>
      </c>
      <c r="M15" s="235" t="s">
        <v>1969</v>
      </c>
      <c r="N15" s="235" t="s">
        <v>1398</v>
      </c>
      <c r="O15" s="228" t="s">
        <v>1963</v>
      </c>
      <c r="P15" s="228" t="s">
        <v>1205</v>
      </c>
      <c r="Q15" s="228" t="s">
        <v>1219</v>
      </c>
      <c r="V15" s="228">
        <v>20190911</v>
      </c>
      <c r="W15" s="228" t="s">
        <v>96</v>
      </c>
      <c r="Y15" s="228" t="s">
        <v>1581</v>
      </c>
      <c r="Z15" s="228" t="s">
        <v>92</v>
      </c>
      <c r="AA15" s="228" t="s">
        <v>1984</v>
      </c>
      <c r="AB15" s="228" t="s">
        <v>1985</v>
      </c>
      <c r="AC15" s="228" t="s">
        <v>1631</v>
      </c>
      <c r="AD15" s="238" t="s">
        <v>1942</v>
      </c>
      <c r="AE15" s="238" t="s">
        <v>1971</v>
      </c>
      <c r="AI15" s="238" t="s">
        <v>1960</v>
      </c>
      <c r="AU15" s="236" t="s">
        <v>92</v>
      </c>
    </row>
    <row r="16" spans="1:49" ht="15" customHeight="1" x14ac:dyDescent="0.25">
      <c r="A16" s="233" t="s">
        <v>1904</v>
      </c>
      <c r="B16" s="228" t="s">
        <v>1690</v>
      </c>
      <c r="C16" s="228" t="s">
        <v>1972</v>
      </c>
      <c r="D16" s="228" t="s">
        <v>1975</v>
      </c>
      <c r="E16" s="228" t="s">
        <v>224</v>
      </c>
      <c r="F16" s="228" t="s">
        <v>1605</v>
      </c>
      <c r="G16" s="228" t="s">
        <v>1060</v>
      </c>
      <c r="H16" s="235" t="s">
        <v>1976</v>
      </c>
      <c r="I16" s="228">
        <v>2019</v>
      </c>
      <c r="J16" s="228">
        <v>2018</v>
      </c>
      <c r="K16" s="228" t="s">
        <v>1964</v>
      </c>
      <c r="L16" s="235" t="s">
        <v>1955</v>
      </c>
      <c r="M16" s="235" t="s">
        <v>1977</v>
      </c>
      <c r="N16" s="235" t="s">
        <v>1398</v>
      </c>
      <c r="O16" s="228" t="s">
        <v>1988</v>
      </c>
      <c r="P16" s="228" t="s">
        <v>1205</v>
      </c>
      <c r="Q16" s="228" t="s">
        <v>1219</v>
      </c>
      <c r="V16" s="228">
        <v>20190911</v>
      </c>
      <c r="W16" s="228" t="s">
        <v>96</v>
      </c>
      <c r="Y16" s="228" t="s">
        <v>1581</v>
      </c>
      <c r="Z16" s="228" t="s">
        <v>92</v>
      </c>
      <c r="AA16" s="228" t="s">
        <v>1987</v>
      </c>
      <c r="AC16" s="228" t="s">
        <v>1697</v>
      </c>
      <c r="AI16" s="238" t="s">
        <v>1960</v>
      </c>
      <c r="AU16" s="236" t="s">
        <v>92</v>
      </c>
    </row>
    <row r="17" spans="1:49" ht="15" customHeight="1" x14ac:dyDescent="0.25">
      <c r="A17" s="233" t="s">
        <v>1904</v>
      </c>
      <c r="B17" s="228" t="s">
        <v>1690</v>
      </c>
      <c r="C17" s="228" t="s">
        <v>2205</v>
      </c>
      <c r="D17" s="228" t="s">
        <v>1973</v>
      </c>
      <c r="E17" s="228" t="s">
        <v>224</v>
      </c>
      <c r="F17" s="228" t="s">
        <v>1605</v>
      </c>
      <c r="G17" s="228" t="s">
        <v>1060</v>
      </c>
      <c r="H17" s="235" t="s">
        <v>1976</v>
      </c>
      <c r="I17" s="228">
        <v>2019</v>
      </c>
      <c r="J17" s="228">
        <v>2018</v>
      </c>
      <c r="K17" s="228" t="s">
        <v>1964</v>
      </c>
      <c r="L17" s="235" t="s">
        <v>1955</v>
      </c>
      <c r="M17" s="235" t="s">
        <v>1974</v>
      </c>
      <c r="N17" s="235" t="s">
        <v>1398</v>
      </c>
      <c r="O17" s="228" t="s">
        <v>1988</v>
      </c>
      <c r="P17" s="228" t="s">
        <v>1205</v>
      </c>
      <c r="Q17" s="228" t="s">
        <v>1219</v>
      </c>
      <c r="V17" s="228">
        <v>20190911</v>
      </c>
      <c r="W17" s="228" t="s">
        <v>96</v>
      </c>
      <c r="Y17" s="228" t="s">
        <v>1581</v>
      </c>
      <c r="Z17" s="228" t="s">
        <v>92</v>
      </c>
      <c r="AA17" s="228" t="s">
        <v>1986</v>
      </c>
      <c r="AB17" s="228" t="s">
        <v>2204</v>
      </c>
      <c r="AC17" s="228" t="s">
        <v>1631</v>
      </c>
      <c r="AD17" s="238" t="s">
        <v>1942</v>
      </c>
      <c r="AI17" s="238" t="s">
        <v>1960</v>
      </c>
      <c r="AU17" s="236" t="s">
        <v>92</v>
      </c>
    </row>
    <row r="18" spans="1:49" ht="15" customHeight="1" x14ac:dyDescent="0.25">
      <c r="A18" s="233" t="s">
        <v>1904</v>
      </c>
      <c r="B18" s="228" t="s">
        <v>1701</v>
      </c>
      <c r="C18" s="228" t="s">
        <v>2151</v>
      </c>
      <c r="D18" s="228" t="s">
        <v>1589</v>
      </c>
      <c r="E18" s="228" t="s">
        <v>224</v>
      </c>
      <c r="F18" s="228" t="s">
        <v>1605</v>
      </c>
      <c r="G18" s="228" t="s">
        <v>1060</v>
      </c>
      <c r="H18" s="235" t="s">
        <v>1393</v>
      </c>
      <c r="I18" s="228">
        <v>2019</v>
      </c>
      <c r="J18" s="228">
        <v>2018</v>
      </c>
      <c r="K18" s="228" t="s">
        <v>1238</v>
      </c>
      <c r="L18" s="235" t="s">
        <v>1519</v>
      </c>
      <c r="M18" s="235" t="s">
        <v>1368</v>
      </c>
      <c r="N18" s="235" t="s">
        <v>1398</v>
      </c>
      <c r="O18" s="228" t="s">
        <v>1431</v>
      </c>
      <c r="P18" s="228" t="s">
        <v>1239</v>
      </c>
      <c r="Q18" s="228" t="s">
        <v>1220</v>
      </c>
      <c r="V18" s="228">
        <v>20190809</v>
      </c>
      <c r="W18" s="228" t="s">
        <v>96</v>
      </c>
      <c r="Y18" s="228" t="s">
        <v>1581</v>
      </c>
      <c r="Z18" s="228" t="s">
        <v>1151</v>
      </c>
      <c r="AA18" s="228" t="s">
        <v>1242</v>
      </c>
      <c r="AC18" s="228" t="s">
        <v>1629</v>
      </c>
      <c r="AD18" s="238" t="s">
        <v>1256</v>
      </c>
      <c r="AI18" s="238" t="s">
        <v>1518</v>
      </c>
      <c r="AU18" s="236" t="s">
        <v>92</v>
      </c>
    </row>
    <row r="19" spans="1:49" ht="15" customHeight="1" x14ac:dyDescent="0.25">
      <c r="A19" s="233" t="s">
        <v>1904</v>
      </c>
      <c r="B19" s="228" t="s">
        <v>1701</v>
      </c>
      <c r="C19" s="228" t="s">
        <v>2146</v>
      </c>
      <c r="D19" s="228" t="s">
        <v>1590</v>
      </c>
      <c r="E19" s="228" t="s">
        <v>224</v>
      </c>
      <c r="F19" s="228" t="s">
        <v>1605</v>
      </c>
      <c r="G19" s="228" t="s">
        <v>1060</v>
      </c>
      <c r="H19" s="235" t="s">
        <v>1393</v>
      </c>
      <c r="I19" s="228">
        <v>2019</v>
      </c>
      <c r="J19" s="228">
        <v>2018</v>
      </c>
      <c r="K19" s="228" t="s">
        <v>1238</v>
      </c>
      <c r="L19" s="235" t="s">
        <v>1519</v>
      </c>
      <c r="M19" s="235" t="s">
        <v>1369</v>
      </c>
      <c r="N19" s="235" t="s">
        <v>1398</v>
      </c>
      <c r="O19" s="228" t="s">
        <v>1431</v>
      </c>
      <c r="P19" s="228" t="s">
        <v>1239</v>
      </c>
      <c r="Q19" s="228" t="s">
        <v>1220</v>
      </c>
      <c r="V19" s="228">
        <v>20190809</v>
      </c>
      <c r="W19" s="228" t="s">
        <v>96</v>
      </c>
      <c r="Y19" s="228" t="s">
        <v>1581</v>
      </c>
      <c r="Z19" s="228" t="s">
        <v>1151</v>
      </c>
      <c r="AA19" s="228" t="s">
        <v>1240</v>
      </c>
      <c r="AC19" s="228" t="s">
        <v>1990</v>
      </c>
      <c r="AD19" s="238" t="s">
        <v>1226</v>
      </c>
      <c r="AU19" s="236" t="s">
        <v>92</v>
      </c>
    </row>
    <row r="20" spans="1:49" ht="15" customHeight="1" x14ac:dyDescent="0.25">
      <c r="A20" s="233" t="s">
        <v>1904</v>
      </c>
      <c r="B20" s="228" t="s">
        <v>1701</v>
      </c>
      <c r="C20" s="228" t="s">
        <v>2147</v>
      </c>
      <c r="D20" s="228" t="s">
        <v>1591</v>
      </c>
      <c r="E20" s="228" t="s">
        <v>224</v>
      </c>
      <c r="F20" s="228" t="s">
        <v>1605</v>
      </c>
      <c r="G20" s="228" t="s">
        <v>1060</v>
      </c>
      <c r="H20" s="235" t="s">
        <v>1393</v>
      </c>
      <c r="I20" s="228">
        <v>2019</v>
      </c>
      <c r="J20" s="228">
        <v>2018</v>
      </c>
      <c r="K20" s="228" t="s">
        <v>1238</v>
      </c>
      <c r="L20" s="235" t="s">
        <v>1519</v>
      </c>
      <c r="M20" s="235" t="s">
        <v>1370</v>
      </c>
      <c r="N20" s="235" t="s">
        <v>1398</v>
      </c>
      <c r="O20" s="228" t="s">
        <v>1431</v>
      </c>
      <c r="P20" s="228" t="s">
        <v>1239</v>
      </c>
      <c r="Q20" s="228" t="s">
        <v>1220</v>
      </c>
      <c r="V20" s="228">
        <v>20190809</v>
      </c>
      <c r="W20" s="228" t="s">
        <v>96</v>
      </c>
      <c r="Y20" s="228" t="s">
        <v>1581</v>
      </c>
      <c r="Z20" s="228" t="s">
        <v>1151</v>
      </c>
      <c r="AA20" s="228" t="s">
        <v>1243</v>
      </c>
      <c r="AC20" s="228" t="s">
        <v>1989</v>
      </c>
      <c r="AD20" s="238" t="s">
        <v>1226</v>
      </c>
      <c r="AU20" s="236" t="s">
        <v>92</v>
      </c>
      <c r="AW20" s="239"/>
    </row>
    <row r="21" spans="1:49" ht="15" customHeight="1" x14ac:dyDescent="0.25">
      <c r="A21" s="233" t="s">
        <v>1904</v>
      </c>
      <c r="B21" s="228" t="s">
        <v>1701</v>
      </c>
      <c r="C21" s="228" t="s">
        <v>2148</v>
      </c>
      <c r="D21" s="228" t="s">
        <v>1592</v>
      </c>
      <c r="E21" s="228" t="s">
        <v>224</v>
      </c>
      <c r="F21" s="228" t="s">
        <v>1605</v>
      </c>
      <c r="G21" s="228" t="s">
        <v>1060</v>
      </c>
      <c r="H21" s="235" t="s">
        <v>1393</v>
      </c>
      <c r="I21" s="228">
        <v>2019</v>
      </c>
      <c r="J21" s="228">
        <v>2018</v>
      </c>
      <c r="K21" s="228" t="s">
        <v>1238</v>
      </c>
      <c r="L21" s="235" t="s">
        <v>1519</v>
      </c>
      <c r="M21" s="235" t="s">
        <v>1371</v>
      </c>
      <c r="N21" s="235" t="s">
        <v>1398</v>
      </c>
      <c r="O21" s="228" t="s">
        <v>1431</v>
      </c>
      <c r="P21" s="228" t="s">
        <v>1239</v>
      </c>
      <c r="Q21" s="228" t="s">
        <v>1220</v>
      </c>
      <c r="V21" s="228">
        <v>20190809</v>
      </c>
      <c r="W21" s="228" t="s">
        <v>96</v>
      </c>
      <c r="Y21" s="228" t="s">
        <v>1581</v>
      </c>
      <c r="Z21" s="228" t="s">
        <v>1151</v>
      </c>
      <c r="AA21" s="228" t="s">
        <v>1244</v>
      </c>
      <c r="AC21" s="228" t="s">
        <v>1990</v>
      </c>
      <c r="AD21" s="238" t="s">
        <v>1226</v>
      </c>
      <c r="AU21" s="236" t="s">
        <v>92</v>
      </c>
    </row>
    <row r="22" spans="1:49" ht="15" customHeight="1" x14ac:dyDescent="0.25">
      <c r="A22" s="233" t="s">
        <v>1904</v>
      </c>
      <c r="B22" s="228" t="s">
        <v>1701</v>
      </c>
      <c r="C22" s="228" t="s">
        <v>2152</v>
      </c>
      <c r="D22" s="228" t="s">
        <v>1593</v>
      </c>
      <c r="E22" s="228" t="s">
        <v>224</v>
      </c>
      <c r="F22" s="228" t="s">
        <v>1605</v>
      </c>
      <c r="G22" s="228" t="s">
        <v>1060</v>
      </c>
      <c r="H22" s="235" t="s">
        <v>1393</v>
      </c>
      <c r="I22" s="228">
        <v>2019</v>
      </c>
      <c r="J22" s="228">
        <v>2018</v>
      </c>
      <c r="K22" s="228" t="s">
        <v>1238</v>
      </c>
      <c r="L22" s="235" t="s">
        <v>1519</v>
      </c>
      <c r="M22" s="235" t="s">
        <v>1372</v>
      </c>
      <c r="N22" s="235" t="s">
        <v>1398</v>
      </c>
      <c r="O22" s="228" t="s">
        <v>1431</v>
      </c>
      <c r="P22" s="228" t="s">
        <v>1246</v>
      </c>
      <c r="Q22" s="228" t="s">
        <v>1220</v>
      </c>
      <c r="V22" s="228">
        <v>20190809</v>
      </c>
      <c r="W22" s="228" t="s">
        <v>96</v>
      </c>
      <c r="Y22" s="228" t="s">
        <v>1581</v>
      </c>
      <c r="Z22" s="228" t="s">
        <v>1151</v>
      </c>
      <c r="AA22" s="228" t="s">
        <v>1247</v>
      </c>
      <c r="AC22" s="228" t="s">
        <v>1629</v>
      </c>
      <c r="AD22" s="238" t="s">
        <v>1206</v>
      </c>
      <c r="AI22" s="238" t="s">
        <v>1518</v>
      </c>
      <c r="AU22" s="236" t="s">
        <v>92</v>
      </c>
    </row>
    <row r="23" spans="1:49" ht="15" customHeight="1" x14ac:dyDescent="0.25">
      <c r="A23" s="233" t="s">
        <v>1904</v>
      </c>
      <c r="B23" s="228" t="s">
        <v>1668</v>
      </c>
      <c r="C23" s="228" t="s">
        <v>2149</v>
      </c>
      <c r="D23" s="228" t="s">
        <v>1597</v>
      </c>
      <c r="E23" s="228" t="s">
        <v>224</v>
      </c>
      <c r="F23" s="228" t="s">
        <v>1605</v>
      </c>
      <c r="G23" s="228" t="s">
        <v>1060</v>
      </c>
      <c r="H23" s="235" t="s">
        <v>1259</v>
      </c>
      <c r="I23" s="228">
        <v>2019</v>
      </c>
      <c r="J23" s="228">
        <v>2018</v>
      </c>
      <c r="K23" s="228" t="s">
        <v>1248</v>
      </c>
      <c r="L23" s="235" t="s">
        <v>1522</v>
      </c>
      <c r="M23" s="228" t="s">
        <v>1382</v>
      </c>
      <c r="N23" s="235" t="s">
        <v>1400</v>
      </c>
      <c r="O23" s="228" t="s">
        <v>1432</v>
      </c>
      <c r="P23" s="228" t="s">
        <v>1249</v>
      </c>
      <c r="Q23" s="228" t="s">
        <v>1219</v>
      </c>
      <c r="V23" s="228">
        <v>20190809</v>
      </c>
      <c r="W23" s="228" t="s">
        <v>96</v>
      </c>
      <c r="Y23" s="228" t="s">
        <v>1581</v>
      </c>
      <c r="Z23" s="228" t="s">
        <v>92</v>
      </c>
      <c r="AA23" s="234" t="s">
        <v>2203</v>
      </c>
      <c r="AB23" s="234"/>
      <c r="AC23" s="234" t="s">
        <v>1629</v>
      </c>
      <c r="AD23" s="238" t="s">
        <v>1256</v>
      </c>
      <c r="AI23" s="238" t="s">
        <v>1518</v>
      </c>
      <c r="AK23" s="228" t="s">
        <v>1251</v>
      </c>
      <c r="AL23" s="228" t="s">
        <v>1258</v>
      </c>
      <c r="AM23" s="228" t="s">
        <v>1254</v>
      </c>
      <c r="AU23" s="236" t="s">
        <v>92</v>
      </c>
      <c r="AV23" s="228" t="s">
        <v>1250</v>
      </c>
      <c r="AW23" s="228" t="s">
        <v>1248</v>
      </c>
    </row>
    <row r="24" spans="1:49" ht="15" customHeight="1" x14ac:dyDescent="0.25">
      <c r="A24" s="233" t="s">
        <v>1904</v>
      </c>
      <c r="B24" s="228" t="s">
        <v>1668</v>
      </c>
      <c r="C24" s="234" t="s">
        <v>1273</v>
      </c>
      <c r="D24" s="228" t="s">
        <v>1598</v>
      </c>
      <c r="E24" s="228" t="s">
        <v>224</v>
      </c>
      <c r="F24" s="228" t="s">
        <v>1605</v>
      </c>
      <c r="G24" s="228" t="s">
        <v>1060</v>
      </c>
      <c r="H24" s="235" t="s">
        <v>1259</v>
      </c>
      <c r="I24" s="228">
        <v>2019</v>
      </c>
      <c r="J24" s="228">
        <v>2018</v>
      </c>
      <c r="K24" s="228" t="s">
        <v>1248</v>
      </c>
      <c r="L24" s="235" t="s">
        <v>1522</v>
      </c>
      <c r="M24" s="228" t="s">
        <v>1380</v>
      </c>
      <c r="N24" s="235" t="s">
        <v>1400</v>
      </c>
      <c r="O24" s="228" t="s">
        <v>1432</v>
      </c>
      <c r="P24" s="228" t="s">
        <v>1249</v>
      </c>
      <c r="Q24" s="228" t="s">
        <v>1219</v>
      </c>
      <c r="V24" s="228">
        <v>20190809</v>
      </c>
      <c r="W24" s="228" t="s">
        <v>96</v>
      </c>
      <c r="Y24" s="228" t="s">
        <v>1581</v>
      </c>
      <c r="Z24" s="228" t="s">
        <v>92</v>
      </c>
      <c r="AA24" s="234" t="s">
        <v>1271</v>
      </c>
      <c r="AB24" s="234"/>
      <c r="AC24" s="234" t="s">
        <v>1990</v>
      </c>
      <c r="AD24" s="238" t="s">
        <v>1226</v>
      </c>
      <c r="AK24" s="228" t="s">
        <v>1251</v>
      </c>
      <c r="AL24" s="228" t="s">
        <v>1258</v>
      </c>
      <c r="AM24" s="228" t="s">
        <v>1254</v>
      </c>
      <c r="AU24" s="236" t="s">
        <v>92</v>
      </c>
      <c r="AV24" s="228" t="s">
        <v>1250</v>
      </c>
      <c r="AW24" s="228" t="s">
        <v>1248</v>
      </c>
    </row>
    <row r="25" spans="1:49" ht="15" customHeight="1" x14ac:dyDescent="0.25">
      <c r="A25" s="233" t="s">
        <v>1904</v>
      </c>
      <c r="B25" s="228" t="s">
        <v>1668</v>
      </c>
      <c r="C25" s="234" t="s">
        <v>1274</v>
      </c>
      <c r="D25" s="228" t="s">
        <v>1599</v>
      </c>
      <c r="E25" s="228" t="s">
        <v>224</v>
      </c>
      <c r="F25" s="228" t="s">
        <v>1605</v>
      </c>
      <c r="G25" s="228" t="s">
        <v>1060</v>
      </c>
      <c r="H25" s="235" t="s">
        <v>1259</v>
      </c>
      <c r="I25" s="228">
        <v>2019</v>
      </c>
      <c r="J25" s="228">
        <v>2018</v>
      </c>
      <c r="K25" s="228" t="s">
        <v>1248</v>
      </c>
      <c r="L25" s="235" t="s">
        <v>1522</v>
      </c>
      <c r="M25" s="228" t="s">
        <v>1381</v>
      </c>
      <c r="N25" s="235" t="s">
        <v>1400</v>
      </c>
      <c r="O25" s="228" t="s">
        <v>1432</v>
      </c>
      <c r="P25" s="228" t="s">
        <v>1249</v>
      </c>
      <c r="Q25" s="228" t="s">
        <v>1219</v>
      </c>
      <c r="V25" s="228">
        <v>20190809</v>
      </c>
      <c r="W25" s="228" t="s">
        <v>96</v>
      </c>
      <c r="Y25" s="228" t="s">
        <v>1581</v>
      </c>
      <c r="Z25" s="228" t="s">
        <v>92</v>
      </c>
      <c r="AA25" s="234" t="s">
        <v>1272</v>
      </c>
      <c r="AB25" s="234"/>
      <c r="AC25" s="234" t="s">
        <v>1990</v>
      </c>
      <c r="AD25" s="238" t="s">
        <v>1226</v>
      </c>
      <c r="AK25" s="228" t="s">
        <v>1251</v>
      </c>
      <c r="AL25" s="228" t="s">
        <v>1258</v>
      </c>
      <c r="AM25" s="228" t="s">
        <v>1254</v>
      </c>
      <c r="AU25" s="236" t="s">
        <v>92</v>
      </c>
      <c r="AV25" s="228" t="s">
        <v>1250</v>
      </c>
      <c r="AW25" s="228" t="s">
        <v>1248</v>
      </c>
    </row>
    <row r="26" spans="1:49" ht="15" customHeight="1" x14ac:dyDescent="0.25">
      <c r="A26" s="233" t="s">
        <v>1904</v>
      </c>
      <c r="B26" s="228" t="s">
        <v>1710</v>
      </c>
      <c r="C26" s="228" t="s">
        <v>2153</v>
      </c>
      <c r="D26" s="228" t="s">
        <v>1204</v>
      </c>
      <c r="E26" s="228" t="s">
        <v>224</v>
      </c>
      <c r="F26" s="228" t="s">
        <v>1605</v>
      </c>
      <c r="G26" s="228" t="s">
        <v>1060</v>
      </c>
      <c r="H26" s="235" t="s">
        <v>1392</v>
      </c>
      <c r="I26" s="228">
        <v>2019</v>
      </c>
      <c r="J26" s="228">
        <v>2018</v>
      </c>
      <c r="K26" s="228" t="s">
        <v>1207</v>
      </c>
      <c r="L26" s="235" t="s">
        <v>1521</v>
      </c>
      <c r="M26" s="235" t="s">
        <v>1379</v>
      </c>
      <c r="N26" s="235" t="s">
        <v>1398</v>
      </c>
      <c r="O26" s="228" t="s">
        <v>1430</v>
      </c>
      <c r="P26" s="228" t="s">
        <v>1205</v>
      </c>
      <c r="Q26" s="228" t="s">
        <v>1201</v>
      </c>
      <c r="V26" s="228">
        <v>20190809</v>
      </c>
      <c r="W26" s="228" t="s">
        <v>96</v>
      </c>
      <c r="Y26" s="228" t="s">
        <v>1581</v>
      </c>
      <c r="Z26" s="228" t="s">
        <v>92</v>
      </c>
      <c r="AA26" s="228" t="s">
        <v>1208</v>
      </c>
      <c r="AC26" s="228" t="s">
        <v>1629</v>
      </c>
      <c r="AD26" s="238" t="s">
        <v>1206</v>
      </c>
      <c r="AI26" s="238" t="s">
        <v>1518</v>
      </c>
      <c r="AU26" s="236" t="s">
        <v>92</v>
      </c>
    </row>
    <row r="27" spans="1:49" ht="15" customHeight="1" x14ac:dyDescent="0.25">
      <c r="A27" s="233" t="s">
        <v>1904</v>
      </c>
      <c r="B27" s="228" t="s">
        <v>1710</v>
      </c>
      <c r="C27" s="228" t="s">
        <v>2170</v>
      </c>
      <c r="D27" s="228" t="s">
        <v>1993</v>
      </c>
      <c r="E27" s="228" t="s">
        <v>224</v>
      </c>
      <c r="F27" s="228" t="s">
        <v>1605</v>
      </c>
      <c r="G27" s="228" t="s">
        <v>1060</v>
      </c>
      <c r="H27" s="235" t="s">
        <v>1994</v>
      </c>
      <c r="I27" s="228">
        <v>2019</v>
      </c>
      <c r="J27" s="228">
        <v>2019</v>
      </c>
      <c r="K27" s="228" t="s">
        <v>1997</v>
      </c>
      <c r="L27" s="235" t="s">
        <v>1955</v>
      </c>
      <c r="M27" s="235" t="s">
        <v>1995</v>
      </c>
      <c r="N27" s="235" t="s">
        <v>1398</v>
      </c>
      <c r="O27" s="228" t="s">
        <v>1996</v>
      </c>
      <c r="P27" s="228" t="s">
        <v>1205</v>
      </c>
      <c r="Q27" s="228" t="s">
        <v>1219</v>
      </c>
      <c r="V27" s="228">
        <v>20200511</v>
      </c>
      <c r="W27" s="228" t="s">
        <v>96</v>
      </c>
      <c r="Y27" s="228" t="s">
        <v>1581</v>
      </c>
      <c r="Z27" s="228" t="s">
        <v>92</v>
      </c>
      <c r="AA27" s="228" t="s">
        <v>1998</v>
      </c>
      <c r="AC27" s="228" t="s">
        <v>1629</v>
      </c>
      <c r="AE27" s="238" t="s">
        <v>1718</v>
      </c>
      <c r="AI27" s="238" t="s">
        <v>1960</v>
      </c>
      <c r="AU27" s="236" t="s">
        <v>92</v>
      </c>
      <c r="AW27" s="228" t="s">
        <v>2002</v>
      </c>
    </row>
    <row r="28" spans="1:49" ht="15" customHeight="1" x14ac:dyDescent="0.25">
      <c r="A28" s="233" t="s">
        <v>1904</v>
      </c>
      <c r="B28" s="228" t="s">
        <v>1710</v>
      </c>
      <c r="C28" s="228" t="s">
        <v>2171</v>
      </c>
      <c r="D28" s="228" t="s">
        <v>2001</v>
      </c>
      <c r="E28" s="228" t="s">
        <v>224</v>
      </c>
      <c r="F28" s="228" t="s">
        <v>1605</v>
      </c>
      <c r="G28" s="228" t="s">
        <v>1060</v>
      </c>
      <c r="H28" s="235" t="s">
        <v>1994</v>
      </c>
      <c r="I28" s="228">
        <v>2019</v>
      </c>
      <c r="J28" s="228">
        <v>2019</v>
      </c>
      <c r="K28" s="228" t="s">
        <v>1997</v>
      </c>
      <c r="L28" s="235" t="s">
        <v>1955</v>
      </c>
      <c r="M28" s="235" t="s">
        <v>1999</v>
      </c>
      <c r="N28" s="235" t="s">
        <v>1398</v>
      </c>
      <c r="O28" s="228" t="s">
        <v>1996</v>
      </c>
      <c r="P28" s="228" t="s">
        <v>1205</v>
      </c>
      <c r="Q28" s="228" t="s">
        <v>1219</v>
      </c>
      <c r="V28" s="228">
        <v>20200511</v>
      </c>
      <c r="W28" s="228" t="s">
        <v>96</v>
      </c>
      <c r="Y28" s="228" t="s">
        <v>1581</v>
      </c>
      <c r="Z28" s="228" t="s">
        <v>92</v>
      </c>
      <c r="AA28" s="228" t="s">
        <v>2000</v>
      </c>
      <c r="AC28" s="228" t="s">
        <v>1629</v>
      </c>
      <c r="AE28" s="238" t="s">
        <v>1720</v>
      </c>
      <c r="AI28" s="238" t="s">
        <v>1960</v>
      </c>
      <c r="AU28" s="236" t="s">
        <v>92</v>
      </c>
      <c r="AW28" s="228" t="s">
        <v>2003</v>
      </c>
    </row>
    <row r="29" spans="1:49" ht="15" customHeight="1" x14ac:dyDescent="0.25">
      <c r="A29" s="233" t="s">
        <v>1905</v>
      </c>
      <c r="B29" s="228" t="s">
        <v>1742</v>
      </c>
      <c r="C29" s="228" t="s">
        <v>2172</v>
      </c>
      <c r="D29" s="228" t="s">
        <v>2012</v>
      </c>
      <c r="E29" s="228" t="s">
        <v>224</v>
      </c>
      <c r="F29" s="228" t="s">
        <v>1605</v>
      </c>
      <c r="G29" s="228" t="s">
        <v>1060</v>
      </c>
      <c r="H29" s="235" t="s">
        <v>2004</v>
      </c>
      <c r="I29" s="228">
        <v>2019</v>
      </c>
      <c r="J29" s="228">
        <v>2019</v>
      </c>
      <c r="K29" s="228" t="s">
        <v>279</v>
      </c>
      <c r="L29" s="235" t="s">
        <v>1955</v>
      </c>
      <c r="M29" s="235" t="s">
        <v>2005</v>
      </c>
      <c r="N29" s="235" t="s">
        <v>1395</v>
      </c>
      <c r="O29" s="228" t="s">
        <v>2006</v>
      </c>
      <c r="P29" s="228" t="s">
        <v>1205</v>
      </c>
      <c r="Q29" s="228" t="s">
        <v>1219</v>
      </c>
      <c r="V29" s="228">
        <v>20190930</v>
      </c>
      <c r="W29" s="228" t="s">
        <v>96</v>
      </c>
      <c r="X29" s="228" t="s">
        <v>2007</v>
      </c>
      <c r="Y29" s="228" t="s">
        <v>1581</v>
      </c>
      <c r="Z29" s="228" t="s">
        <v>92</v>
      </c>
      <c r="AA29" s="228" t="s">
        <v>2009</v>
      </c>
      <c r="AC29" s="228" t="s">
        <v>1631</v>
      </c>
      <c r="AE29" s="238" t="s">
        <v>2010</v>
      </c>
      <c r="AI29" s="238" t="s">
        <v>1960</v>
      </c>
      <c r="AU29" s="236" t="s">
        <v>92</v>
      </c>
      <c r="AW29" s="228" t="s">
        <v>2003</v>
      </c>
    </row>
    <row r="30" spans="1:49" ht="15" customHeight="1" x14ac:dyDescent="0.25">
      <c r="A30" s="233" t="s">
        <v>1905</v>
      </c>
      <c r="B30" s="228" t="s">
        <v>1742</v>
      </c>
      <c r="C30" s="228" t="s">
        <v>2174</v>
      </c>
      <c r="D30" s="228" t="s">
        <v>2013</v>
      </c>
      <c r="E30" s="228" t="s">
        <v>224</v>
      </c>
      <c r="F30" s="228" t="s">
        <v>1605</v>
      </c>
      <c r="G30" s="228" t="s">
        <v>1060</v>
      </c>
      <c r="H30" s="235" t="s">
        <v>2004</v>
      </c>
      <c r="I30" s="228">
        <v>2019</v>
      </c>
      <c r="J30" s="228">
        <v>2019</v>
      </c>
      <c r="K30" s="228" t="s">
        <v>279</v>
      </c>
      <c r="L30" s="235" t="s">
        <v>1955</v>
      </c>
      <c r="M30" s="235" t="s">
        <v>2005</v>
      </c>
      <c r="N30" s="235" t="s">
        <v>1395</v>
      </c>
      <c r="O30" s="228" t="s">
        <v>2006</v>
      </c>
      <c r="P30" s="228" t="s">
        <v>1205</v>
      </c>
      <c r="Q30" s="228" t="s">
        <v>1219</v>
      </c>
      <c r="V30" s="228">
        <v>20190930</v>
      </c>
      <c r="W30" s="228" t="s">
        <v>96</v>
      </c>
      <c r="X30" s="228" t="s">
        <v>2007</v>
      </c>
      <c r="Y30" s="228" t="s">
        <v>1581</v>
      </c>
      <c r="Z30" s="228" t="s">
        <v>92</v>
      </c>
      <c r="AA30" s="228" t="s">
        <v>2008</v>
      </c>
      <c r="AC30" s="228" t="s">
        <v>2011</v>
      </c>
      <c r="AE30" s="238" t="s">
        <v>1749</v>
      </c>
      <c r="AI30" s="238" t="s">
        <v>1960</v>
      </c>
      <c r="AU30" s="236" t="s">
        <v>92</v>
      </c>
      <c r="AW30" s="228" t="s">
        <v>2003</v>
      </c>
    </row>
    <row r="31" spans="1:49" ht="15" customHeight="1" x14ac:dyDescent="0.25">
      <c r="A31" s="233" t="s">
        <v>1905</v>
      </c>
      <c r="B31" s="228" t="s">
        <v>1742</v>
      </c>
      <c r="C31" s="228" t="s">
        <v>2173</v>
      </c>
      <c r="D31" s="228" t="s">
        <v>2015</v>
      </c>
      <c r="E31" s="228" t="s">
        <v>224</v>
      </c>
      <c r="F31" s="228" t="s">
        <v>1605</v>
      </c>
      <c r="G31" s="228" t="s">
        <v>1060</v>
      </c>
      <c r="H31" s="235" t="s">
        <v>2004</v>
      </c>
      <c r="I31" s="228">
        <v>2019</v>
      </c>
      <c r="J31" s="228">
        <v>2019</v>
      </c>
      <c r="K31" s="228" t="s">
        <v>279</v>
      </c>
      <c r="L31" s="235" t="s">
        <v>1955</v>
      </c>
      <c r="M31" s="235" t="s">
        <v>2016</v>
      </c>
      <c r="N31" s="235" t="s">
        <v>1395</v>
      </c>
      <c r="O31" s="228" t="s">
        <v>2018</v>
      </c>
      <c r="P31" s="228" t="s">
        <v>1205</v>
      </c>
      <c r="Q31" s="228" t="s">
        <v>1219</v>
      </c>
      <c r="V31" s="228">
        <v>20190930</v>
      </c>
      <c r="W31" s="228" t="s">
        <v>96</v>
      </c>
      <c r="X31" s="228" t="s">
        <v>2007</v>
      </c>
      <c r="Y31" s="228" t="s">
        <v>1581</v>
      </c>
      <c r="Z31" s="228" t="s">
        <v>92</v>
      </c>
      <c r="AA31" s="228" t="s">
        <v>2017</v>
      </c>
      <c r="AC31" s="228" t="s">
        <v>1629</v>
      </c>
      <c r="AI31" s="238" t="s">
        <v>1960</v>
      </c>
      <c r="AU31" s="236" t="s">
        <v>92</v>
      </c>
      <c r="AW31" s="228" t="s">
        <v>2003</v>
      </c>
    </row>
    <row r="32" spans="1:49" ht="15" customHeight="1" x14ac:dyDescent="0.25">
      <c r="A32" s="233" t="s">
        <v>1905</v>
      </c>
      <c r="B32" s="228" t="s">
        <v>1732</v>
      </c>
      <c r="C32" s="228" t="s">
        <v>2176</v>
      </c>
      <c r="D32" s="228" t="s">
        <v>2042</v>
      </c>
      <c r="E32" s="228" t="s">
        <v>224</v>
      </c>
      <c r="F32" s="228" t="s">
        <v>1101</v>
      </c>
      <c r="G32" s="228" t="s">
        <v>1060</v>
      </c>
      <c r="H32" s="235" t="s">
        <v>2044</v>
      </c>
      <c r="I32" s="228">
        <v>2020</v>
      </c>
      <c r="J32" s="228">
        <v>2019</v>
      </c>
      <c r="K32" s="228" t="s">
        <v>2051</v>
      </c>
      <c r="L32" s="235" t="s">
        <v>2045</v>
      </c>
      <c r="M32" s="235" t="s">
        <v>2047</v>
      </c>
      <c r="N32" s="235" t="s">
        <v>1395</v>
      </c>
      <c r="O32" s="228" t="s">
        <v>2039</v>
      </c>
      <c r="Q32" s="228" t="s">
        <v>1305</v>
      </c>
      <c r="S32" s="236">
        <v>4326</v>
      </c>
      <c r="U32" s="231" t="s">
        <v>2050</v>
      </c>
      <c r="V32" s="228">
        <v>20200722</v>
      </c>
      <c r="W32" s="228" t="s">
        <v>96</v>
      </c>
      <c r="Y32" s="228">
        <v>30</v>
      </c>
      <c r="Z32" s="228" t="s">
        <v>1151</v>
      </c>
      <c r="AA32" s="228" t="s">
        <v>2053</v>
      </c>
      <c r="AC32" s="228" t="s">
        <v>1629</v>
      </c>
      <c r="AN32" s="236">
        <v>1</v>
      </c>
      <c r="AO32" s="236">
        <v>1</v>
      </c>
      <c r="AP32" s="240" t="s">
        <v>2054</v>
      </c>
      <c r="AR32" s="236">
        <v>0</v>
      </c>
      <c r="AS32" s="236" t="s">
        <v>1310</v>
      </c>
      <c r="AT32" s="236">
        <v>-999</v>
      </c>
      <c r="AU32" s="236" t="s">
        <v>92</v>
      </c>
      <c r="AW32" s="228" t="s">
        <v>2055</v>
      </c>
    </row>
    <row r="33" spans="1:49" ht="15" customHeight="1" x14ac:dyDescent="0.25">
      <c r="A33" s="233" t="s">
        <v>1905</v>
      </c>
      <c r="B33" s="228" t="s">
        <v>1732</v>
      </c>
      <c r="C33" s="228" t="s">
        <v>2175</v>
      </c>
      <c r="D33" s="228" t="s">
        <v>2043</v>
      </c>
      <c r="E33" s="228" t="s">
        <v>224</v>
      </c>
      <c r="F33" s="228" t="s">
        <v>1101</v>
      </c>
      <c r="G33" s="228" t="s">
        <v>1060</v>
      </c>
      <c r="H33" s="235" t="s">
        <v>2041</v>
      </c>
      <c r="I33" s="228">
        <v>2020</v>
      </c>
      <c r="J33" s="228">
        <v>2019</v>
      </c>
      <c r="K33" s="228" t="s">
        <v>2051</v>
      </c>
      <c r="L33" s="235" t="s">
        <v>2046</v>
      </c>
      <c r="M33" s="235" t="s">
        <v>2048</v>
      </c>
      <c r="N33" s="235" t="s">
        <v>1395</v>
      </c>
      <c r="O33" s="228" t="s">
        <v>2040</v>
      </c>
      <c r="Q33" s="228" t="s">
        <v>1305</v>
      </c>
      <c r="S33" s="236">
        <v>4326</v>
      </c>
      <c r="U33" s="231" t="s">
        <v>2049</v>
      </c>
      <c r="V33" s="228">
        <v>20200722</v>
      </c>
      <c r="W33" s="228" t="s">
        <v>96</v>
      </c>
      <c r="Y33" s="228">
        <v>30</v>
      </c>
      <c r="Z33" s="228" t="s">
        <v>1151</v>
      </c>
      <c r="AA33" s="228" t="s">
        <v>2052</v>
      </c>
      <c r="AC33" s="228" t="s">
        <v>1629</v>
      </c>
      <c r="AN33" s="236">
        <v>1</v>
      </c>
      <c r="AO33" s="236">
        <v>1</v>
      </c>
      <c r="AP33" s="240" t="s">
        <v>2054</v>
      </c>
      <c r="AR33" s="236">
        <v>0</v>
      </c>
      <c r="AS33" s="236" t="s">
        <v>1310</v>
      </c>
      <c r="AT33" s="236">
        <v>-999</v>
      </c>
      <c r="AU33" s="236" t="s">
        <v>92</v>
      </c>
      <c r="AW33" s="228" t="s">
        <v>2055</v>
      </c>
    </row>
    <row r="34" spans="1:49" ht="15" customHeight="1" x14ac:dyDescent="0.25">
      <c r="A34" s="233" t="s">
        <v>1905</v>
      </c>
      <c r="B34" s="228" t="s">
        <v>1732</v>
      </c>
      <c r="C34" s="228" t="s">
        <v>2177</v>
      </c>
      <c r="D34" s="228" t="s">
        <v>1582</v>
      </c>
      <c r="E34" s="228" t="s">
        <v>224</v>
      </c>
      <c r="F34" s="228" t="s">
        <v>1101</v>
      </c>
      <c r="G34" s="228" t="s">
        <v>1060</v>
      </c>
      <c r="H34" s="235" t="s">
        <v>1389</v>
      </c>
      <c r="I34" s="228">
        <v>2019</v>
      </c>
      <c r="J34" s="228">
        <v>2018</v>
      </c>
      <c r="K34" s="228" t="s">
        <v>1299</v>
      </c>
      <c r="L34" s="235" t="s">
        <v>1363</v>
      </c>
      <c r="M34" s="235" t="s">
        <v>1364</v>
      </c>
      <c r="N34" s="235" t="s">
        <v>1395</v>
      </c>
      <c r="O34" s="228" t="s">
        <v>1408</v>
      </c>
      <c r="Q34" s="228" t="s">
        <v>1305</v>
      </c>
      <c r="S34" s="236">
        <v>4326</v>
      </c>
      <c r="U34" s="231" t="s">
        <v>1297</v>
      </c>
      <c r="V34" s="228">
        <v>20190913</v>
      </c>
      <c r="W34" s="228" t="s">
        <v>1383</v>
      </c>
      <c r="X34" s="231" t="s">
        <v>1300</v>
      </c>
      <c r="Y34" s="228">
        <v>1000</v>
      </c>
      <c r="Z34" s="228" t="s">
        <v>1151</v>
      </c>
      <c r="AA34" s="228" t="s">
        <v>1484</v>
      </c>
      <c r="AC34" s="228" t="s">
        <v>1631</v>
      </c>
      <c r="AN34" s="236">
        <v>1</v>
      </c>
      <c r="AO34" s="236">
        <f>100/250</f>
        <v>0.4</v>
      </c>
      <c r="AP34" s="236" t="s">
        <v>1307</v>
      </c>
      <c r="AQ34" s="236">
        <v>100</v>
      </c>
      <c r="AR34" s="236">
        <v>0</v>
      </c>
      <c r="AS34" s="236" t="s">
        <v>1310</v>
      </c>
      <c r="AT34" s="236">
        <v>255</v>
      </c>
      <c r="AU34" s="236" t="s">
        <v>92</v>
      </c>
    </row>
    <row r="35" spans="1:49" ht="15" customHeight="1" x14ac:dyDescent="0.25">
      <c r="A35" s="233" t="s">
        <v>1905</v>
      </c>
      <c r="B35" s="228" t="s">
        <v>1732</v>
      </c>
      <c r="C35" s="228" t="s">
        <v>2178</v>
      </c>
      <c r="D35" s="228" t="s">
        <v>1583</v>
      </c>
      <c r="E35" s="228" t="s">
        <v>224</v>
      </c>
      <c r="F35" s="228" t="s">
        <v>1101</v>
      </c>
      <c r="G35" s="228" t="s">
        <v>1060</v>
      </c>
      <c r="H35" s="235" t="s">
        <v>1389</v>
      </c>
      <c r="I35" s="228">
        <v>2019</v>
      </c>
      <c r="J35" s="228">
        <v>2018</v>
      </c>
      <c r="K35" s="228" t="s">
        <v>1299</v>
      </c>
      <c r="L35" s="235" t="s">
        <v>1363</v>
      </c>
      <c r="M35" s="235" t="s">
        <v>1365</v>
      </c>
      <c r="N35" s="235" t="s">
        <v>1395</v>
      </c>
      <c r="O35" s="228" t="s">
        <v>1408</v>
      </c>
      <c r="Q35" s="228" t="s">
        <v>1305</v>
      </c>
      <c r="S35" s="236">
        <v>4326</v>
      </c>
      <c r="U35" s="231" t="s">
        <v>1297</v>
      </c>
      <c r="V35" s="228">
        <v>20190913</v>
      </c>
      <c r="W35" s="228" t="s">
        <v>1383</v>
      </c>
      <c r="X35" s="231" t="s">
        <v>1300</v>
      </c>
      <c r="Y35" s="228">
        <v>1000</v>
      </c>
      <c r="Z35" s="228" t="s">
        <v>1151</v>
      </c>
      <c r="AA35" s="228" t="s">
        <v>1485</v>
      </c>
      <c r="AC35" s="228" t="s">
        <v>1631</v>
      </c>
      <c r="AN35" s="236">
        <v>1</v>
      </c>
      <c r="AO35" s="236">
        <f t="shared" ref="AO35" si="0">100/250</f>
        <v>0.4</v>
      </c>
      <c r="AP35" s="236" t="s">
        <v>1307</v>
      </c>
      <c r="AQ35" s="236">
        <v>100</v>
      </c>
      <c r="AR35" s="236">
        <v>0</v>
      </c>
      <c r="AS35" s="236" t="s">
        <v>1315</v>
      </c>
      <c r="AT35" s="236">
        <v>255</v>
      </c>
    </row>
    <row r="36" spans="1:49" ht="15" customHeight="1" x14ac:dyDescent="0.25">
      <c r="A36" s="233" t="s">
        <v>1905</v>
      </c>
      <c r="B36" s="228" t="s">
        <v>51</v>
      </c>
      <c r="C36" s="228" t="s">
        <v>2179</v>
      </c>
      <c r="D36" s="228" t="s">
        <v>1624</v>
      </c>
      <c r="E36" s="228" t="s">
        <v>224</v>
      </c>
      <c r="F36" s="228" t="s">
        <v>734</v>
      </c>
      <c r="G36" s="228" t="s">
        <v>1060</v>
      </c>
      <c r="H36" s="234" t="s">
        <v>1617</v>
      </c>
      <c r="I36" s="228">
        <v>2019</v>
      </c>
      <c r="J36" s="228">
        <v>2019</v>
      </c>
      <c r="K36" s="228" t="s">
        <v>68</v>
      </c>
      <c r="L36" s="241" t="s">
        <v>1901</v>
      </c>
      <c r="M36" s="239"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36">
        <v>20191007</v>
      </c>
      <c r="W36" s="228" t="s">
        <v>76</v>
      </c>
      <c r="X36" s="231" t="s">
        <v>1126</v>
      </c>
      <c r="Y36" s="228">
        <v>400</v>
      </c>
      <c r="Z36" s="228" t="s">
        <v>1151</v>
      </c>
      <c r="AA36" s="228" t="s">
        <v>1910</v>
      </c>
      <c r="AC36" s="234" t="s">
        <v>1631</v>
      </c>
      <c r="AU36" s="236" t="s">
        <v>92</v>
      </c>
      <c r="AW36" s="228" t="s">
        <v>155</v>
      </c>
    </row>
    <row r="37" spans="1:49" ht="15" customHeight="1" x14ac:dyDescent="0.25">
      <c r="A37" s="233" t="s">
        <v>1905</v>
      </c>
      <c r="B37" s="228" t="s">
        <v>51</v>
      </c>
      <c r="C37" s="228" t="s">
        <v>2180</v>
      </c>
      <c r="D37" s="228" t="s">
        <v>1621</v>
      </c>
      <c r="E37" s="228" t="s">
        <v>224</v>
      </c>
      <c r="F37" s="228" t="s">
        <v>734</v>
      </c>
      <c r="G37" s="228" t="s">
        <v>1060</v>
      </c>
      <c r="H37" s="234" t="s">
        <v>1617</v>
      </c>
      <c r="I37" s="228">
        <v>2019</v>
      </c>
      <c r="J37" s="228">
        <v>2019</v>
      </c>
      <c r="K37" s="228" t="s">
        <v>68</v>
      </c>
      <c r="L37" s="241" t="s">
        <v>1901</v>
      </c>
      <c r="M37" s="239"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36">
        <v>20191007</v>
      </c>
      <c r="W37" s="228" t="s">
        <v>76</v>
      </c>
      <c r="X37" s="231" t="s">
        <v>1126</v>
      </c>
      <c r="Y37" s="228">
        <v>400</v>
      </c>
      <c r="Z37" s="228" t="s">
        <v>1151</v>
      </c>
      <c r="AA37" s="228" t="s">
        <v>1909</v>
      </c>
      <c r="AC37" s="234" t="s">
        <v>1631</v>
      </c>
      <c r="AU37" s="236" t="s">
        <v>92</v>
      </c>
      <c r="AW37" s="228" t="s">
        <v>155</v>
      </c>
    </row>
    <row r="38" spans="1:49" ht="15" customHeight="1" x14ac:dyDescent="0.25">
      <c r="A38" s="233" t="s">
        <v>1905</v>
      </c>
      <c r="B38" s="228" t="s">
        <v>1755</v>
      </c>
      <c r="C38" s="234" t="s">
        <v>2154</v>
      </c>
      <c r="D38" s="228" t="s">
        <v>1578</v>
      </c>
      <c r="E38" s="228" t="s">
        <v>224</v>
      </c>
      <c r="F38" s="228" t="s">
        <v>734</v>
      </c>
      <c r="G38" s="228" t="s">
        <v>1060</v>
      </c>
      <c r="H38" s="228" t="s">
        <v>1559</v>
      </c>
      <c r="I38" s="228">
        <v>2014</v>
      </c>
      <c r="J38" s="228">
        <v>2014</v>
      </c>
      <c r="K38" s="227" t="s">
        <v>1146</v>
      </c>
      <c r="L38" s="239" t="s">
        <v>1898</v>
      </c>
      <c r="M38" s="239"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36"/>
      <c r="Q38" s="226" t="s">
        <v>1102</v>
      </c>
      <c r="R38" s="229"/>
      <c r="S38" s="229">
        <v>32647</v>
      </c>
      <c r="T38" s="228"/>
      <c r="V38" s="228">
        <v>20181210</v>
      </c>
      <c r="W38" s="228" t="s">
        <v>96</v>
      </c>
      <c r="Y38" s="242">
        <v>800</v>
      </c>
      <c r="Z38" s="228" t="s">
        <v>1151</v>
      </c>
      <c r="AA38" s="237" t="s">
        <v>1911</v>
      </c>
      <c r="AB38" s="237"/>
      <c r="AC38" s="234" t="s">
        <v>1631</v>
      </c>
      <c r="AF38" s="228"/>
      <c r="AL38" s="236"/>
      <c r="AM38" s="236"/>
      <c r="AT38" s="228"/>
      <c r="AU38" s="236" t="s">
        <v>92</v>
      </c>
    </row>
    <row r="39" spans="1:49" ht="15" customHeight="1" x14ac:dyDescent="0.25">
      <c r="A39" s="233" t="s">
        <v>1905</v>
      </c>
      <c r="B39" s="228" t="s">
        <v>1791</v>
      </c>
      <c r="C39" s="234" t="s">
        <v>2155</v>
      </c>
      <c r="D39" s="228" t="s">
        <v>1580</v>
      </c>
      <c r="E39" s="228" t="s">
        <v>224</v>
      </c>
      <c r="F39" s="228" t="s">
        <v>734</v>
      </c>
      <c r="G39" s="228" t="s">
        <v>1060</v>
      </c>
      <c r="H39" s="228" t="s">
        <v>1559</v>
      </c>
      <c r="I39" s="228">
        <v>2014</v>
      </c>
      <c r="J39" s="228">
        <v>2014</v>
      </c>
      <c r="K39" s="227" t="s">
        <v>1146</v>
      </c>
      <c r="L39" s="239" t="s">
        <v>1991</v>
      </c>
      <c r="M39"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36"/>
      <c r="Q39" s="226" t="s">
        <v>1102</v>
      </c>
      <c r="R39" s="229"/>
      <c r="S39" s="229">
        <v>32647</v>
      </c>
      <c r="T39" s="228"/>
      <c r="V39" s="228">
        <v>20181210</v>
      </c>
      <c r="W39" s="228" t="s">
        <v>96</v>
      </c>
      <c r="Y39" s="228">
        <v>800</v>
      </c>
      <c r="Z39" s="228" t="s">
        <v>1151</v>
      </c>
      <c r="AA39" s="237" t="s">
        <v>1911</v>
      </c>
      <c r="AB39" s="237"/>
      <c r="AC39" s="234" t="s">
        <v>1631</v>
      </c>
      <c r="AF39" s="228"/>
      <c r="AI39" s="228"/>
      <c r="AL39" s="236"/>
      <c r="AM39" s="236"/>
      <c r="AT39" s="228"/>
      <c r="AU39" s="236" t="s">
        <v>92</v>
      </c>
    </row>
    <row r="40" spans="1:49" ht="15" customHeight="1" x14ac:dyDescent="0.25">
      <c r="A40" s="233" t="s">
        <v>1905</v>
      </c>
      <c r="B40" s="228" t="s">
        <v>1791</v>
      </c>
      <c r="C40" s="234" t="s">
        <v>2181</v>
      </c>
      <c r="D40" s="228" t="s">
        <v>1500</v>
      </c>
      <c r="E40" s="228" t="s">
        <v>224</v>
      </c>
      <c r="F40" s="228" t="s">
        <v>734</v>
      </c>
      <c r="G40" s="228" t="s">
        <v>1060</v>
      </c>
      <c r="H40" s="228" t="s">
        <v>1559</v>
      </c>
      <c r="I40" s="228">
        <v>2019</v>
      </c>
      <c r="J40" s="228">
        <v>2019</v>
      </c>
      <c r="K40" s="228" t="s">
        <v>68</v>
      </c>
      <c r="L40" s="241" t="s">
        <v>1899</v>
      </c>
      <c r="M40"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36"/>
      <c r="Q40" s="226"/>
      <c r="R40" s="229"/>
      <c r="S40" s="229"/>
      <c r="T40" s="228"/>
      <c r="V40" s="236">
        <v>20191007</v>
      </c>
      <c r="W40" s="228" t="s">
        <v>76</v>
      </c>
      <c r="X40" s="231" t="s">
        <v>1126</v>
      </c>
      <c r="Y40" s="228">
        <v>800</v>
      </c>
      <c r="Z40" s="228" t="s">
        <v>1151</v>
      </c>
      <c r="AA40" s="237" t="s">
        <v>1911</v>
      </c>
      <c r="AB40" s="237"/>
      <c r="AC40" s="234" t="s">
        <v>1631</v>
      </c>
      <c r="AF40" s="228"/>
      <c r="AI40" s="228"/>
      <c r="AL40" s="236"/>
      <c r="AM40" s="236"/>
      <c r="AT40" s="228"/>
      <c r="AU40" s="236" t="s">
        <v>92</v>
      </c>
    </row>
    <row r="41" spans="1:49" ht="15" customHeight="1" x14ac:dyDescent="0.25">
      <c r="A41" s="233" t="s">
        <v>1906</v>
      </c>
      <c r="B41" s="228" t="s">
        <v>1762</v>
      </c>
      <c r="C41" s="228" t="s">
        <v>1771</v>
      </c>
      <c r="D41" s="228" t="s">
        <v>2020</v>
      </c>
      <c r="E41" s="228" t="s">
        <v>224</v>
      </c>
      <c r="F41" s="228" t="s">
        <v>1605</v>
      </c>
      <c r="G41" s="228" t="s">
        <v>1060</v>
      </c>
      <c r="H41" s="235" t="s">
        <v>2021</v>
      </c>
      <c r="I41" s="228">
        <v>2017</v>
      </c>
      <c r="J41" s="228">
        <v>2018</v>
      </c>
      <c r="K41" s="228" t="s">
        <v>279</v>
      </c>
      <c r="L41" s="235" t="s">
        <v>1955</v>
      </c>
      <c r="M41" s="235" t="s">
        <v>2022</v>
      </c>
      <c r="N41" s="235" t="s">
        <v>1395</v>
      </c>
      <c r="O41" s="228" t="s">
        <v>2023</v>
      </c>
      <c r="P41" s="228" t="s">
        <v>1205</v>
      </c>
      <c r="Q41" s="228" t="s">
        <v>1219</v>
      </c>
      <c r="V41" s="228">
        <v>20191204</v>
      </c>
      <c r="W41" s="228" t="s">
        <v>96</v>
      </c>
      <c r="X41" s="228" t="s">
        <v>2024</v>
      </c>
      <c r="Y41" s="228" t="s">
        <v>1581</v>
      </c>
      <c r="Z41" s="228" t="s">
        <v>92</v>
      </c>
      <c r="AA41" s="228" t="s">
        <v>2025</v>
      </c>
      <c r="AC41" s="228" t="s">
        <v>1631</v>
      </c>
      <c r="AI41" s="238" t="s">
        <v>1960</v>
      </c>
      <c r="AU41" s="236" t="s">
        <v>92</v>
      </c>
      <c r="AW41" s="228" t="s">
        <v>2003</v>
      </c>
    </row>
    <row r="42" spans="1:49" ht="15" customHeight="1" x14ac:dyDescent="0.25">
      <c r="A42" s="233" t="s">
        <v>1906</v>
      </c>
      <c r="B42" s="228" t="s">
        <v>1762</v>
      </c>
      <c r="C42" s="228" t="s">
        <v>2182</v>
      </c>
      <c r="D42" s="228" t="s">
        <v>2030</v>
      </c>
      <c r="E42" s="228" t="s">
        <v>224</v>
      </c>
      <c r="F42" s="228" t="s">
        <v>1605</v>
      </c>
      <c r="G42" s="228" t="s">
        <v>1060</v>
      </c>
      <c r="H42" s="235" t="s">
        <v>2026</v>
      </c>
      <c r="I42" s="228">
        <v>2015</v>
      </c>
      <c r="J42" s="228">
        <v>2016</v>
      </c>
      <c r="K42" s="228" t="s">
        <v>279</v>
      </c>
      <c r="L42" s="235" t="s">
        <v>1955</v>
      </c>
      <c r="M42" s="235" t="s">
        <v>2027</v>
      </c>
      <c r="N42" s="235" t="s">
        <v>1395</v>
      </c>
      <c r="O42" s="228" t="s">
        <v>2028</v>
      </c>
      <c r="P42" s="228" t="s">
        <v>1205</v>
      </c>
      <c r="Q42" s="228" t="s">
        <v>1219</v>
      </c>
      <c r="V42" s="228">
        <v>20191204</v>
      </c>
      <c r="W42" s="228" t="s">
        <v>96</v>
      </c>
      <c r="X42" s="228" t="s">
        <v>2024</v>
      </c>
      <c r="Y42" s="228" t="s">
        <v>1581</v>
      </c>
      <c r="Z42" s="228" t="s">
        <v>92</v>
      </c>
      <c r="AA42" s="228" t="s">
        <v>2029</v>
      </c>
      <c r="AC42" s="228" t="s">
        <v>1631</v>
      </c>
      <c r="AI42" s="238" t="s">
        <v>1960</v>
      </c>
      <c r="AU42" s="236" t="s">
        <v>92</v>
      </c>
      <c r="AW42" s="228" t="s">
        <v>2003</v>
      </c>
    </row>
    <row r="43" spans="1:49" ht="15" customHeight="1" x14ac:dyDescent="0.25">
      <c r="A43" s="233" t="s">
        <v>1906</v>
      </c>
      <c r="B43" s="228" t="s">
        <v>1791</v>
      </c>
      <c r="C43" s="228" t="s">
        <v>2183</v>
      </c>
      <c r="D43" s="228" t="s">
        <v>2078</v>
      </c>
      <c r="E43" s="228" t="s">
        <v>224</v>
      </c>
      <c r="F43" s="228" t="s">
        <v>1605</v>
      </c>
      <c r="G43" s="228" t="s">
        <v>1060</v>
      </c>
      <c r="H43" s="235" t="s">
        <v>2072</v>
      </c>
      <c r="I43" s="228">
        <v>2018</v>
      </c>
      <c r="J43" s="228">
        <v>2018</v>
      </c>
      <c r="K43" s="228" t="s">
        <v>2075</v>
      </c>
      <c r="L43" s="241" t="s">
        <v>2073</v>
      </c>
      <c r="M43" s="241" t="s">
        <v>2074</v>
      </c>
      <c r="N43" s="235" t="s">
        <v>1396</v>
      </c>
      <c r="O43" s="228" t="s">
        <v>2081</v>
      </c>
      <c r="P43" s="228" t="s">
        <v>2076</v>
      </c>
      <c r="Q43" s="228" t="s">
        <v>1902</v>
      </c>
      <c r="V43" s="228">
        <v>20190930</v>
      </c>
      <c r="W43" s="228" t="s">
        <v>96</v>
      </c>
      <c r="Y43" s="228" t="s">
        <v>1581</v>
      </c>
      <c r="Z43" s="228" t="s">
        <v>92</v>
      </c>
      <c r="AA43" s="228" t="s">
        <v>2080</v>
      </c>
      <c r="AC43" s="228" t="s">
        <v>1629</v>
      </c>
      <c r="AU43" s="236" t="s">
        <v>92</v>
      </c>
    </row>
    <row r="44" spans="1:49" ht="15" customHeight="1" x14ac:dyDescent="0.25">
      <c r="A44" s="233" t="s">
        <v>1906</v>
      </c>
      <c r="B44" s="228" t="s">
        <v>1791</v>
      </c>
      <c r="C44" s="228" t="s">
        <v>2183</v>
      </c>
      <c r="D44" s="228" t="s">
        <v>2079</v>
      </c>
      <c r="E44" s="228" t="s">
        <v>224</v>
      </c>
      <c r="F44" s="228" t="s">
        <v>1605</v>
      </c>
      <c r="G44" s="228" t="s">
        <v>1060</v>
      </c>
      <c r="H44" s="235" t="s">
        <v>2072</v>
      </c>
      <c r="I44" s="228">
        <v>2018</v>
      </c>
      <c r="J44" s="228">
        <v>2018</v>
      </c>
      <c r="K44" s="228" t="s">
        <v>1218</v>
      </c>
      <c r="L44" s="241" t="s">
        <v>2073</v>
      </c>
      <c r="M44" s="241" t="s">
        <v>2074</v>
      </c>
      <c r="N44" s="235" t="s">
        <v>1396</v>
      </c>
      <c r="O44" s="228" t="s">
        <v>2081</v>
      </c>
      <c r="P44" s="228" t="s">
        <v>2077</v>
      </c>
      <c r="Q44" s="228" t="s">
        <v>1902</v>
      </c>
      <c r="V44" s="228">
        <v>20190930</v>
      </c>
      <c r="W44" s="228" t="s">
        <v>96</v>
      </c>
      <c r="Y44" s="228" t="s">
        <v>1581</v>
      </c>
      <c r="Z44" s="228" t="s">
        <v>93</v>
      </c>
      <c r="AA44" s="228" t="s">
        <v>2080</v>
      </c>
      <c r="AC44" s="228" t="s">
        <v>1629</v>
      </c>
    </row>
    <row r="45" spans="1:49" ht="15" customHeight="1" x14ac:dyDescent="0.25">
      <c r="A45" s="233" t="s">
        <v>1906</v>
      </c>
      <c r="B45" s="228" t="s">
        <v>1791</v>
      </c>
      <c r="C45" s="228" t="s">
        <v>2184</v>
      </c>
      <c r="D45" s="228" t="s">
        <v>1584</v>
      </c>
      <c r="E45" s="228" t="s">
        <v>224</v>
      </c>
      <c r="F45" s="228" t="s">
        <v>1605</v>
      </c>
      <c r="G45" s="228" t="s">
        <v>1060</v>
      </c>
      <c r="H45" s="235" t="s">
        <v>1366</v>
      </c>
      <c r="I45" s="228">
        <v>2018</v>
      </c>
      <c r="J45" s="228">
        <v>2018</v>
      </c>
      <c r="K45" s="228" t="s">
        <v>1218</v>
      </c>
      <c r="L45" s="241" t="s">
        <v>1519</v>
      </c>
      <c r="M45" s="241" t="s">
        <v>1367</v>
      </c>
      <c r="N45" s="235" t="s">
        <v>1396</v>
      </c>
      <c r="O45" s="228" t="s">
        <v>1428</v>
      </c>
      <c r="P45" s="228" t="s">
        <v>1205</v>
      </c>
      <c r="Q45" s="228" t="s">
        <v>1219</v>
      </c>
      <c r="V45" s="228">
        <v>20190617</v>
      </c>
      <c r="W45" s="228" t="s">
        <v>96</v>
      </c>
      <c r="Y45" s="228" t="s">
        <v>1581</v>
      </c>
      <c r="Z45" s="228" t="s">
        <v>1151</v>
      </c>
      <c r="AA45" s="228" t="s">
        <v>1221</v>
      </c>
      <c r="AC45" s="228" t="s">
        <v>1629</v>
      </c>
      <c r="AD45" s="238" t="s">
        <v>1256</v>
      </c>
      <c r="AI45" s="238" t="s">
        <v>1518</v>
      </c>
    </row>
    <row r="46" spans="1:49" ht="15" customHeight="1" x14ac:dyDescent="0.25">
      <c r="A46" s="233" t="s">
        <v>1906</v>
      </c>
      <c r="B46" s="228" t="s">
        <v>1791</v>
      </c>
      <c r="C46" s="228" t="s">
        <v>1213</v>
      </c>
      <c r="D46" s="228" t="s">
        <v>1585</v>
      </c>
      <c r="E46" s="228" t="s">
        <v>224</v>
      </c>
      <c r="F46" s="228" t="s">
        <v>1605</v>
      </c>
      <c r="G46" s="228" t="s">
        <v>1060</v>
      </c>
      <c r="H46" s="235" t="s">
        <v>1366</v>
      </c>
      <c r="I46" s="228">
        <v>2018</v>
      </c>
      <c r="J46" s="228">
        <v>2018</v>
      </c>
      <c r="K46" s="228" t="s">
        <v>1218</v>
      </c>
      <c r="L46" s="241" t="s">
        <v>1519</v>
      </c>
      <c r="M46" s="241" t="s">
        <v>1373</v>
      </c>
      <c r="N46" s="235" t="s">
        <v>1396</v>
      </c>
      <c r="O46" s="228" t="s">
        <v>1428</v>
      </c>
      <c r="P46" s="228" t="s">
        <v>1205</v>
      </c>
      <c r="Q46" s="228" t="s">
        <v>1219</v>
      </c>
      <c r="V46" s="228">
        <v>20190617</v>
      </c>
      <c r="W46" s="228" t="s">
        <v>96</v>
      </c>
      <c r="Y46" s="228" t="s">
        <v>1581</v>
      </c>
      <c r="Z46" s="228" t="s">
        <v>1151</v>
      </c>
      <c r="AA46" s="228" t="s">
        <v>1222</v>
      </c>
      <c r="AC46" s="228" t="s">
        <v>1629</v>
      </c>
      <c r="AD46" s="238" t="s">
        <v>1206</v>
      </c>
      <c r="AI46" s="238" t="s">
        <v>1518</v>
      </c>
      <c r="AU46" s="236" t="s">
        <v>92</v>
      </c>
    </row>
    <row r="47" spans="1:49" ht="15" customHeight="1" x14ac:dyDescent="0.25">
      <c r="A47" s="233" t="s">
        <v>1906</v>
      </c>
      <c r="B47" s="228" t="s">
        <v>1791</v>
      </c>
      <c r="C47" s="228" t="s">
        <v>1215</v>
      </c>
      <c r="D47" s="228" t="s">
        <v>1586</v>
      </c>
      <c r="E47" s="228" t="s">
        <v>224</v>
      </c>
      <c r="F47" s="228" t="s">
        <v>1605</v>
      </c>
      <c r="G47" s="228" t="s">
        <v>1060</v>
      </c>
      <c r="H47" s="235" t="s">
        <v>1366</v>
      </c>
      <c r="I47" s="228">
        <v>2018</v>
      </c>
      <c r="J47" s="228">
        <v>2018</v>
      </c>
      <c r="K47" s="228" t="s">
        <v>1218</v>
      </c>
      <c r="L47" s="241" t="s">
        <v>1519</v>
      </c>
      <c r="M47" s="241" t="s">
        <v>1374</v>
      </c>
      <c r="N47" s="235" t="s">
        <v>1396</v>
      </c>
      <c r="O47" s="228" t="s">
        <v>1428</v>
      </c>
      <c r="P47" s="228" t="s">
        <v>1205</v>
      </c>
      <c r="Q47" s="228" t="s">
        <v>1219</v>
      </c>
      <c r="V47" s="228">
        <v>20190617</v>
      </c>
      <c r="W47" s="228" t="s">
        <v>96</v>
      </c>
      <c r="Y47" s="228" t="s">
        <v>1581</v>
      </c>
      <c r="Z47" s="228" t="s">
        <v>1151</v>
      </c>
      <c r="AA47" s="228" t="s">
        <v>1224</v>
      </c>
      <c r="AC47" s="228" t="s">
        <v>1629</v>
      </c>
      <c r="AD47" s="238" t="s">
        <v>1206</v>
      </c>
      <c r="AI47" s="238" t="s">
        <v>1518</v>
      </c>
      <c r="AU47" s="236" t="s">
        <v>92</v>
      </c>
    </row>
    <row r="48" spans="1:49" ht="15" customHeight="1" x14ac:dyDescent="0.25">
      <c r="A48" s="233" t="s">
        <v>1906</v>
      </c>
      <c r="B48" s="228" t="s">
        <v>1755</v>
      </c>
      <c r="C48" s="228" t="s">
        <v>1216</v>
      </c>
      <c r="D48" s="228" t="s">
        <v>1587</v>
      </c>
      <c r="E48" s="228" t="s">
        <v>224</v>
      </c>
      <c r="F48" s="228" t="s">
        <v>1605</v>
      </c>
      <c r="G48" s="228" t="s">
        <v>1060</v>
      </c>
      <c r="H48" s="235" t="s">
        <v>1366</v>
      </c>
      <c r="I48" s="228">
        <v>2018</v>
      </c>
      <c r="J48" s="228">
        <v>2018</v>
      </c>
      <c r="K48" s="228" t="s">
        <v>1218</v>
      </c>
      <c r="L48" s="241" t="s">
        <v>1519</v>
      </c>
      <c r="M48" s="241" t="s">
        <v>1375</v>
      </c>
      <c r="N48" s="235" t="s">
        <v>1396</v>
      </c>
      <c r="O48" s="228" t="s">
        <v>1428</v>
      </c>
      <c r="P48" s="228" t="s">
        <v>1205</v>
      </c>
      <c r="Q48" s="228" t="s">
        <v>1219</v>
      </c>
      <c r="V48" s="228">
        <v>20190617</v>
      </c>
      <c r="W48" s="228" t="s">
        <v>96</v>
      </c>
      <c r="Y48" s="228" t="s">
        <v>1581</v>
      </c>
      <c r="Z48" s="228" t="s">
        <v>1151</v>
      </c>
      <c r="AA48" s="228" t="s">
        <v>1223</v>
      </c>
      <c r="AC48" s="228" t="s">
        <v>1629</v>
      </c>
      <c r="AD48" s="238" t="s">
        <v>1206</v>
      </c>
      <c r="AI48" s="238" t="s">
        <v>1518</v>
      </c>
      <c r="AU48" s="236" t="s">
        <v>92</v>
      </c>
    </row>
    <row r="49" spans="1:47" ht="15" customHeight="1" x14ac:dyDescent="0.25">
      <c r="A49" s="233" t="s">
        <v>1906</v>
      </c>
      <c r="B49" s="228" t="s">
        <v>1776</v>
      </c>
      <c r="C49" s="228" t="s">
        <v>1214</v>
      </c>
      <c r="D49" s="228" t="s">
        <v>1588</v>
      </c>
      <c r="E49" s="228" t="s">
        <v>224</v>
      </c>
      <c r="F49" s="228" t="s">
        <v>1605</v>
      </c>
      <c r="G49" s="228" t="s">
        <v>1060</v>
      </c>
      <c r="H49" s="235" t="s">
        <v>1366</v>
      </c>
      <c r="I49" s="228">
        <v>2018</v>
      </c>
      <c r="J49" s="228">
        <v>2018</v>
      </c>
      <c r="K49" s="228" t="s">
        <v>1218</v>
      </c>
      <c r="L49" s="241" t="s">
        <v>1519</v>
      </c>
      <c r="M49" s="241" t="s">
        <v>1376</v>
      </c>
      <c r="N49" s="235" t="s">
        <v>1396</v>
      </c>
      <c r="O49" s="228" t="s">
        <v>1428</v>
      </c>
      <c r="P49" s="228" t="s">
        <v>1205</v>
      </c>
      <c r="Q49" s="228" t="s">
        <v>1219</v>
      </c>
      <c r="V49" s="228">
        <v>20190617</v>
      </c>
      <c r="W49" s="228" t="s">
        <v>96</v>
      </c>
      <c r="Y49" s="228" t="s">
        <v>1581</v>
      </c>
      <c r="Z49" s="228" t="s">
        <v>1151</v>
      </c>
      <c r="AA49" s="228" t="s">
        <v>1228</v>
      </c>
      <c r="AC49" s="228" t="s">
        <v>1629</v>
      </c>
      <c r="AD49" s="238" t="s">
        <v>1206</v>
      </c>
      <c r="AI49" s="238" t="s">
        <v>1518</v>
      </c>
      <c r="AU49" s="236" t="s">
        <v>92</v>
      </c>
    </row>
    <row r="50" spans="1:47" ht="15" customHeight="1" x14ac:dyDescent="0.25">
      <c r="A50" s="233" t="s">
        <v>1906</v>
      </c>
      <c r="B50" s="228" t="s">
        <v>1776</v>
      </c>
      <c r="C50" s="234" t="s">
        <v>2185</v>
      </c>
      <c r="D50" s="228" t="s">
        <v>865</v>
      </c>
      <c r="E50" s="228" t="s">
        <v>224</v>
      </c>
      <c r="F50" s="228" t="s">
        <v>734</v>
      </c>
      <c r="G50" s="228" t="s">
        <v>1060</v>
      </c>
      <c r="H50" s="228" t="s">
        <v>2070</v>
      </c>
      <c r="I50" s="228">
        <v>2019</v>
      </c>
      <c r="J50" s="228">
        <v>2019</v>
      </c>
      <c r="K50" s="228" t="s">
        <v>68</v>
      </c>
      <c r="L50" s="241" t="s">
        <v>1900</v>
      </c>
      <c r="M50" s="239"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36"/>
      <c r="Q50" s="226"/>
      <c r="R50" s="229"/>
      <c r="S50" s="229"/>
      <c r="T50" s="228"/>
      <c r="V50" s="236">
        <v>20191007</v>
      </c>
      <c r="W50" s="228" t="s">
        <v>76</v>
      </c>
      <c r="X50" s="231" t="s">
        <v>1126</v>
      </c>
      <c r="Y50" s="228">
        <v>800</v>
      </c>
      <c r="Z50" s="228" t="s">
        <v>1151</v>
      </c>
      <c r="AA50" s="237" t="s">
        <v>1897</v>
      </c>
      <c r="AB50" s="237"/>
      <c r="AC50" s="234" t="s">
        <v>1631</v>
      </c>
      <c r="AF50" s="228"/>
      <c r="AI50" s="228"/>
      <c r="AL50" s="236"/>
      <c r="AM50" s="236"/>
      <c r="AT50" s="228"/>
      <c r="AU50" s="236" t="s">
        <v>92</v>
      </c>
    </row>
    <row r="51" spans="1:47" ht="15" customHeight="1" x14ac:dyDescent="0.25">
      <c r="A51" s="233" t="s">
        <v>1906</v>
      </c>
      <c r="B51" s="228" t="s">
        <v>1776</v>
      </c>
      <c r="C51" s="234" t="s">
        <v>2156</v>
      </c>
      <c r="D51" s="228" t="s">
        <v>1600</v>
      </c>
      <c r="E51" s="228" t="s">
        <v>224</v>
      </c>
      <c r="F51" s="228" t="s">
        <v>1605</v>
      </c>
      <c r="G51" s="228" t="s">
        <v>1060</v>
      </c>
      <c r="H51" s="234" t="s">
        <v>1394</v>
      </c>
      <c r="I51" s="228">
        <v>2019</v>
      </c>
      <c r="J51" s="228">
        <v>2018</v>
      </c>
      <c r="K51" s="228" t="s">
        <v>1277</v>
      </c>
      <c r="L51" s="235" t="s">
        <v>1523</v>
      </c>
      <c r="M51" s="234" t="str">
        <f>"The "&amp;LOWER(LEFT(C51,FIND("(",C51)-1))&amp;"within each analysis area was recorded."</f>
        <v>The number of restaurants within each analysis area was recorded.</v>
      </c>
      <c r="N51" s="234">
        <v>11</v>
      </c>
      <c r="O51" s="228" t="s">
        <v>1433</v>
      </c>
      <c r="P51" s="228" t="s">
        <v>1205</v>
      </c>
      <c r="Q51" s="228" t="s">
        <v>1219</v>
      </c>
      <c r="V51" s="228">
        <v>20190820</v>
      </c>
      <c r="W51" s="228" t="s">
        <v>96</v>
      </c>
      <c r="Y51" s="228" t="s">
        <v>1581</v>
      </c>
      <c r="Z51" s="228" t="s">
        <v>92</v>
      </c>
      <c r="AA51" s="234" t="s">
        <v>1288</v>
      </c>
      <c r="AB51" s="234"/>
      <c r="AC51" s="234" t="s">
        <v>1629</v>
      </c>
      <c r="AI51" s="238" t="s">
        <v>1518</v>
      </c>
    </row>
    <row r="52" spans="1:47" ht="15" customHeight="1" x14ac:dyDescent="0.25">
      <c r="A52" s="233" t="s">
        <v>1906</v>
      </c>
      <c r="B52" s="228" t="s">
        <v>1776</v>
      </c>
      <c r="C52" s="234" t="s">
        <v>2157</v>
      </c>
      <c r="D52" s="228" t="s">
        <v>1601</v>
      </c>
      <c r="E52" s="228" t="s">
        <v>224</v>
      </c>
      <c r="F52" s="228" t="s">
        <v>1605</v>
      </c>
      <c r="G52" s="228" t="s">
        <v>1060</v>
      </c>
      <c r="H52" s="234" t="s">
        <v>1394</v>
      </c>
      <c r="I52" s="228">
        <v>2019</v>
      </c>
      <c r="J52" s="228">
        <v>2018</v>
      </c>
      <c r="K52" s="228" t="s">
        <v>279</v>
      </c>
      <c r="L52" s="235" t="s">
        <v>1523</v>
      </c>
      <c r="M52" s="234" t="str">
        <f>"The "&amp;LOWER(LEFT(C52,FIND("(",C52)-1))&amp;"within each analysis area was recorded."</f>
        <v>The number of supermarkets within each analysis area was recorded.</v>
      </c>
      <c r="N52" s="234" t="s">
        <v>1399</v>
      </c>
      <c r="O52" s="228" t="s">
        <v>1433</v>
      </c>
      <c r="P52" s="228" t="s">
        <v>1205</v>
      </c>
      <c r="Q52" s="228" t="s">
        <v>1219</v>
      </c>
      <c r="V52" s="228">
        <v>20190820</v>
      </c>
      <c r="W52" s="228" t="s">
        <v>96</v>
      </c>
      <c r="Y52" s="228" t="s">
        <v>1581</v>
      </c>
      <c r="Z52" s="228" t="s">
        <v>92</v>
      </c>
      <c r="AA52" s="234" t="s">
        <v>1289</v>
      </c>
      <c r="AB52" s="234"/>
      <c r="AC52" s="234" t="s">
        <v>1629</v>
      </c>
      <c r="AI52" s="238" t="s">
        <v>1518</v>
      </c>
    </row>
    <row r="53" spans="1:47" ht="15" customHeight="1" x14ac:dyDescent="0.25">
      <c r="A53" s="233" t="s">
        <v>1906</v>
      </c>
      <c r="B53" s="228" t="s">
        <v>1776</v>
      </c>
      <c r="C53" s="234" t="s">
        <v>2158</v>
      </c>
      <c r="D53" s="228" t="s">
        <v>1602</v>
      </c>
      <c r="E53" s="228" t="s">
        <v>224</v>
      </c>
      <c r="F53" s="228" t="s">
        <v>1605</v>
      </c>
      <c r="G53" s="228" t="s">
        <v>1060</v>
      </c>
      <c r="H53" s="234" t="s">
        <v>1394</v>
      </c>
      <c r="I53" s="228">
        <v>2019</v>
      </c>
      <c r="J53" s="228">
        <v>2018</v>
      </c>
      <c r="K53" s="228" t="s">
        <v>279</v>
      </c>
      <c r="L53" s="235" t="s">
        <v>1523</v>
      </c>
      <c r="M53" s="234" t="str">
        <f>"The "&amp;LOWER(LEFT(C53,FIND("(",C53)-1))&amp;"within each analysis area was recorded."</f>
        <v>The number of minimarts within each analysis area was recorded.</v>
      </c>
      <c r="N53" s="234" t="s">
        <v>1399</v>
      </c>
      <c r="O53" s="228" t="s">
        <v>1433</v>
      </c>
      <c r="P53" s="228" t="s">
        <v>1205</v>
      </c>
      <c r="Q53" s="228" t="s">
        <v>1219</v>
      </c>
      <c r="V53" s="228">
        <v>20190820</v>
      </c>
      <c r="W53" s="228" t="s">
        <v>96</v>
      </c>
      <c r="Y53" s="228" t="s">
        <v>1581</v>
      </c>
      <c r="Z53" s="228" t="s">
        <v>92</v>
      </c>
      <c r="AA53" s="234" t="s">
        <v>1296</v>
      </c>
      <c r="AB53" s="234"/>
      <c r="AC53" s="234" t="s">
        <v>1629</v>
      </c>
      <c r="AI53" s="238" t="s">
        <v>1518</v>
      </c>
    </row>
    <row r="54" spans="1:47" ht="15" customHeight="1" x14ac:dyDescent="0.25">
      <c r="A54" s="233" t="s">
        <v>1906</v>
      </c>
      <c r="B54" s="228" t="s">
        <v>1776</v>
      </c>
      <c r="C54" s="234" t="s">
        <v>2159</v>
      </c>
      <c r="D54" s="228" t="s">
        <v>1603</v>
      </c>
      <c r="E54" s="228" t="s">
        <v>224</v>
      </c>
      <c r="F54" s="228" t="s">
        <v>1605</v>
      </c>
      <c r="G54" s="228" t="s">
        <v>1060</v>
      </c>
      <c r="H54" s="234" t="s">
        <v>1394</v>
      </c>
      <c r="I54" s="228">
        <v>2019</v>
      </c>
      <c r="J54" s="228">
        <v>2018</v>
      </c>
      <c r="K54" s="228" t="s">
        <v>279</v>
      </c>
      <c r="L54" s="235" t="s">
        <v>1523</v>
      </c>
      <c r="M54" s="234" t="str">
        <f>"The "&amp;LOWER(LEFT(C54,FIND("(",C54)-1))&amp;"within each analysis area was recorded."</f>
        <v>The number of stalls within each analysis area was recorded.</v>
      </c>
      <c r="N54" s="234" t="s">
        <v>1399</v>
      </c>
      <c r="O54" s="228" t="s">
        <v>1433</v>
      </c>
      <c r="P54" s="228" t="s">
        <v>1205</v>
      </c>
      <c r="Q54" s="228" t="s">
        <v>1219</v>
      </c>
      <c r="V54" s="228">
        <v>20190820</v>
      </c>
      <c r="W54" s="228" t="s">
        <v>96</v>
      </c>
      <c r="Y54" s="228" t="s">
        <v>1581</v>
      </c>
      <c r="Z54" s="228" t="s">
        <v>92</v>
      </c>
      <c r="AA54" s="234" t="s">
        <v>1295</v>
      </c>
      <c r="AB54" s="234"/>
      <c r="AC54" s="234" t="s">
        <v>1629</v>
      </c>
      <c r="AI54" s="238" t="s">
        <v>1518</v>
      </c>
    </row>
    <row r="55" spans="1:47" ht="15" customHeight="1" x14ac:dyDescent="0.25">
      <c r="A55" s="233" t="s">
        <v>1906</v>
      </c>
      <c r="B55" s="228" t="s">
        <v>1776</v>
      </c>
      <c r="C55" s="234" t="s">
        <v>2160</v>
      </c>
      <c r="D55" s="228" t="s">
        <v>1604</v>
      </c>
      <c r="E55" s="228" t="s">
        <v>224</v>
      </c>
      <c r="F55" s="228" t="s">
        <v>1605</v>
      </c>
      <c r="G55" s="228" t="s">
        <v>1060</v>
      </c>
      <c r="H55" s="234" t="s">
        <v>1394</v>
      </c>
      <c r="I55" s="228">
        <v>2019</v>
      </c>
      <c r="J55" s="228">
        <v>2018</v>
      </c>
      <c r="K55" s="228" t="s">
        <v>279</v>
      </c>
      <c r="L55" s="235" t="s">
        <v>1523</v>
      </c>
      <c r="M55" s="234" t="str">
        <f>"The "&amp;LOWER(LEFT(C55,FIND("(",C55)-1))&amp;"within each analysis area was recorded."</f>
        <v>The number of markets within each analysis area was recorded.</v>
      </c>
      <c r="N55" s="234" t="s">
        <v>1399</v>
      </c>
      <c r="O55" s="228" t="s">
        <v>1433</v>
      </c>
      <c r="P55" s="228" t="s">
        <v>1205</v>
      </c>
      <c r="Q55" s="228" t="s">
        <v>1219</v>
      </c>
      <c r="V55" s="228">
        <v>20190820</v>
      </c>
      <c r="W55" s="228" t="s">
        <v>96</v>
      </c>
      <c r="Y55" s="228" t="s">
        <v>1581</v>
      </c>
      <c r="Z55" s="228" t="s">
        <v>92</v>
      </c>
      <c r="AA55" s="234" t="s">
        <v>1293</v>
      </c>
      <c r="AB55" s="234"/>
      <c r="AC55" s="234" t="s">
        <v>1629</v>
      </c>
      <c r="AI55" s="238" t="s">
        <v>1518</v>
      </c>
    </row>
    <row r="56" spans="1:47" ht="15" customHeight="1" x14ac:dyDescent="0.25">
      <c r="A56" s="233" t="s">
        <v>1906</v>
      </c>
      <c r="B56" s="228" t="s">
        <v>1776</v>
      </c>
      <c r="C56" s="234" t="s">
        <v>2186</v>
      </c>
      <c r="D56" s="228" t="s">
        <v>2031</v>
      </c>
      <c r="E56" s="228" t="s">
        <v>224</v>
      </c>
      <c r="F56" s="228" t="s">
        <v>1605</v>
      </c>
      <c r="G56" s="228" t="s">
        <v>1060</v>
      </c>
      <c r="H56" s="234" t="s">
        <v>2033</v>
      </c>
      <c r="I56" s="228">
        <v>2019</v>
      </c>
      <c r="J56" s="228">
        <v>2019</v>
      </c>
      <c r="K56" s="228" t="s">
        <v>1997</v>
      </c>
      <c r="L56" s="235" t="s">
        <v>2034</v>
      </c>
      <c r="M56" s="234" t="s">
        <v>2035</v>
      </c>
      <c r="N56" s="234" t="s">
        <v>1399</v>
      </c>
      <c r="O56" s="228" t="s">
        <v>2038</v>
      </c>
      <c r="P56" s="228" t="s">
        <v>1205</v>
      </c>
      <c r="Q56" s="228" t="s">
        <v>1219</v>
      </c>
      <c r="V56" s="228">
        <v>20191204</v>
      </c>
      <c r="W56" s="228" t="s">
        <v>96</v>
      </c>
      <c r="Y56" s="228" t="s">
        <v>1581</v>
      </c>
      <c r="Z56" s="228" t="s">
        <v>92</v>
      </c>
      <c r="AA56" s="234" t="s">
        <v>2032</v>
      </c>
      <c r="AB56" s="234"/>
      <c r="AC56" s="234" t="s">
        <v>1629</v>
      </c>
      <c r="AI56" s="238" t="s">
        <v>1518</v>
      </c>
    </row>
    <row r="57" spans="1:47" ht="15" customHeight="1" x14ac:dyDescent="0.25">
      <c r="A57" s="233" t="s">
        <v>1906</v>
      </c>
      <c r="B57" s="228" t="s">
        <v>1776</v>
      </c>
      <c r="C57" s="234" t="s">
        <v>2187</v>
      </c>
      <c r="D57" s="228" t="s">
        <v>2036</v>
      </c>
      <c r="E57" s="228" t="s">
        <v>224</v>
      </c>
      <c r="F57" s="228" t="s">
        <v>1605</v>
      </c>
      <c r="G57" s="228" t="s">
        <v>1060</v>
      </c>
      <c r="H57" s="234" t="s">
        <v>2033</v>
      </c>
      <c r="I57" s="228">
        <v>2019</v>
      </c>
      <c r="J57" s="228">
        <v>2019</v>
      </c>
      <c r="K57" s="228" t="s">
        <v>1997</v>
      </c>
      <c r="L57" s="235" t="s">
        <v>2034</v>
      </c>
      <c r="M57" s="234" t="s">
        <v>2035</v>
      </c>
      <c r="N57" s="234" t="s">
        <v>1399</v>
      </c>
      <c r="O57" s="228" t="s">
        <v>2038</v>
      </c>
      <c r="P57" s="228" t="s">
        <v>1205</v>
      </c>
      <c r="Q57" s="228" t="s">
        <v>1219</v>
      </c>
      <c r="V57" s="228">
        <v>20191204</v>
      </c>
      <c r="W57" s="228" t="s">
        <v>96</v>
      </c>
      <c r="Y57" s="228" t="s">
        <v>1581</v>
      </c>
      <c r="Z57" s="228" t="s">
        <v>92</v>
      </c>
      <c r="AA57" s="234" t="s">
        <v>2037</v>
      </c>
      <c r="AB57" s="234"/>
      <c r="AC57" s="234" t="s">
        <v>1629</v>
      </c>
      <c r="AI57" s="238" t="s">
        <v>1518</v>
      </c>
    </row>
    <row r="58" spans="1:47" ht="15" customHeight="1" x14ac:dyDescent="0.25">
      <c r="A58" s="233" t="s">
        <v>1906</v>
      </c>
      <c r="B58" s="228" t="s">
        <v>1776</v>
      </c>
      <c r="C58" s="228" t="s">
        <v>2188</v>
      </c>
      <c r="D58" s="228" t="s">
        <v>2063</v>
      </c>
      <c r="E58" s="228" t="s">
        <v>224</v>
      </c>
      <c r="F58" s="228" t="s">
        <v>1605</v>
      </c>
      <c r="G58" s="228" t="s">
        <v>1060</v>
      </c>
      <c r="H58" s="234" t="s">
        <v>2136</v>
      </c>
      <c r="I58" s="228">
        <v>2019</v>
      </c>
      <c r="J58" s="228">
        <v>2019</v>
      </c>
      <c r="K58" s="228" t="s">
        <v>2066</v>
      </c>
      <c r="L58" s="235" t="s">
        <v>2068</v>
      </c>
      <c r="M58" s="234" t="s">
        <v>2069</v>
      </c>
      <c r="N58" s="234" t="s">
        <v>1399</v>
      </c>
      <c r="O58" s="237" t="s">
        <v>2067</v>
      </c>
      <c r="P58" s="228" t="s">
        <v>2065</v>
      </c>
      <c r="Q58" s="228" t="s">
        <v>1219</v>
      </c>
      <c r="V58" s="228">
        <v>20191204</v>
      </c>
      <c r="W58" s="228" t="s">
        <v>96</v>
      </c>
      <c r="Y58" s="228" t="s">
        <v>1581</v>
      </c>
      <c r="Z58" s="228" t="s">
        <v>92</v>
      </c>
      <c r="AA58" s="228" t="s">
        <v>2061</v>
      </c>
      <c r="AB58" s="234"/>
      <c r="AC58" s="234" t="s">
        <v>1629</v>
      </c>
      <c r="AI58" s="238" t="s">
        <v>1518</v>
      </c>
    </row>
    <row r="59" spans="1:47" ht="15" customHeight="1" x14ac:dyDescent="0.25">
      <c r="A59" s="233" t="s">
        <v>1906</v>
      </c>
      <c r="B59" s="228" t="s">
        <v>1776</v>
      </c>
      <c r="C59" s="228" t="s">
        <v>2189</v>
      </c>
      <c r="D59" s="228" t="s">
        <v>2064</v>
      </c>
      <c r="E59" s="228" t="s">
        <v>224</v>
      </c>
      <c r="F59" s="228" t="s">
        <v>1605</v>
      </c>
      <c r="G59" s="228" t="s">
        <v>1060</v>
      </c>
      <c r="H59" s="234" t="s">
        <v>2136</v>
      </c>
      <c r="I59" s="228">
        <v>2019</v>
      </c>
      <c r="J59" s="228">
        <v>2019</v>
      </c>
      <c r="K59" s="228" t="s">
        <v>2066</v>
      </c>
      <c r="L59" s="235" t="s">
        <v>2068</v>
      </c>
      <c r="M59" s="234" t="s">
        <v>2137</v>
      </c>
      <c r="N59" s="234" t="s">
        <v>1399</v>
      </c>
      <c r="O59" s="237" t="s">
        <v>2067</v>
      </c>
      <c r="P59" s="228" t="s">
        <v>2065</v>
      </c>
      <c r="Q59" s="228" t="s">
        <v>1219</v>
      </c>
      <c r="V59" s="228">
        <v>20191204</v>
      </c>
      <c r="W59" s="228" t="s">
        <v>96</v>
      </c>
      <c r="Y59" s="228" t="s">
        <v>1581</v>
      </c>
      <c r="Z59" s="228" t="s">
        <v>92</v>
      </c>
      <c r="AA59" s="228" t="s">
        <v>2071</v>
      </c>
      <c r="AB59" s="234"/>
      <c r="AC59" s="234" t="s">
        <v>1631</v>
      </c>
    </row>
    <row r="60" spans="1:47" ht="15" customHeight="1" x14ac:dyDescent="0.25">
      <c r="A60" s="233" t="s">
        <v>1906</v>
      </c>
      <c r="B60" s="228" t="s">
        <v>1804</v>
      </c>
      <c r="C60" s="228" t="s">
        <v>2190</v>
      </c>
      <c r="D60" s="228" t="s">
        <v>2082</v>
      </c>
      <c r="E60" s="228" t="s">
        <v>224</v>
      </c>
      <c r="F60" s="228" t="s">
        <v>1605</v>
      </c>
      <c r="G60" s="228" t="s">
        <v>1060</v>
      </c>
      <c r="H60" s="234" t="s">
        <v>2083</v>
      </c>
      <c r="I60" s="228">
        <v>2019</v>
      </c>
      <c r="J60" s="228">
        <v>2016</v>
      </c>
      <c r="K60" s="228" t="s">
        <v>2088</v>
      </c>
      <c r="L60" s="235" t="s">
        <v>2084</v>
      </c>
      <c r="M60" s="234" t="s">
        <v>2085</v>
      </c>
      <c r="N60" s="234" t="s">
        <v>1399</v>
      </c>
      <c r="O60" s="237" t="s">
        <v>2086</v>
      </c>
      <c r="P60" s="228" t="s">
        <v>2087</v>
      </c>
      <c r="Q60" s="228" t="s">
        <v>1219</v>
      </c>
      <c r="V60" s="228">
        <v>20191204</v>
      </c>
      <c r="W60" s="228" t="s">
        <v>96</v>
      </c>
      <c r="Y60" s="228" t="s">
        <v>1581</v>
      </c>
      <c r="Z60" s="228" t="s">
        <v>1151</v>
      </c>
      <c r="AA60" s="234" t="s">
        <v>2089</v>
      </c>
      <c r="AB60" s="234"/>
      <c r="AC60" s="234" t="s">
        <v>1629</v>
      </c>
      <c r="AD60" s="238" t="s">
        <v>1206</v>
      </c>
      <c r="AI60" s="238" t="s">
        <v>2090</v>
      </c>
      <c r="AU60" s="236" t="s">
        <v>92</v>
      </c>
    </row>
    <row r="61" spans="1:47" ht="15" customHeight="1" x14ac:dyDescent="0.25">
      <c r="A61" s="233" t="s">
        <v>1906</v>
      </c>
      <c r="B61" s="228" t="s">
        <v>1804</v>
      </c>
      <c r="C61" s="228" t="s">
        <v>2191</v>
      </c>
      <c r="D61" s="228" t="s">
        <v>2092</v>
      </c>
      <c r="E61" s="228" t="s">
        <v>224</v>
      </c>
      <c r="F61" s="228" t="s">
        <v>1605</v>
      </c>
      <c r="G61" s="228" t="s">
        <v>1060</v>
      </c>
      <c r="H61" s="234" t="s">
        <v>2093</v>
      </c>
      <c r="I61" s="228">
        <v>2019</v>
      </c>
      <c r="J61" s="228">
        <v>2016</v>
      </c>
      <c r="K61" s="228" t="s">
        <v>2088</v>
      </c>
      <c r="L61" s="235" t="s">
        <v>2094</v>
      </c>
      <c r="M61" s="234" t="s">
        <v>2095</v>
      </c>
      <c r="N61" s="234" t="s">
        <v>1399</v>
      </c>
      <c r="O61" s="237" t="s">
        <v>2096</v>
      </c>
      <c r="P61" s="228" t="s">
        <v>1205</v>
      </c>
      <c r="Q61" s="228" t="s">
        <v>1902</v>
      </c>
      <c r="V61" s="228">
        <v>20200511</v>
      </c>
      <c r="W61" s="228" t="s">
        <v>96</v>
      </c>
      <c r="Y61" s="228" t="s">
        <v>1581</v>
      </c>
      <c r="Z61" s="228" t="s">
        <v>92</v>
      </c>
      <c r="AA61" s="234" t="s">
        <v>2097</v>
      </c>
      <c r="AB61" s="234"/>
      <c r="AC61" s="234" t="s">
        <v>1629</v>
      </c>
      <c r="AE61" s="238" t="s">
        <v>2098</v>
      </c>
      <c r="AU61" s="236" t="s">
        <v>92</v>
      </c>
    </row>
    <row r="62" spans="1:47" ht="15" customHeight="1" x14ac:dyDescent="0.25">
      <c r="A62" s="233" t="s">
        <v>1906</v>
      </c>
      <c r="B62" s="228" t="s">
        <v>1810</v>
      </c>
      <c r="C62" s="228" t="s">
        <v>2192</v>
      </c>
      <c r="D62" s="228" t="s">
        <v>2099</v>
      </c>
      <c r="E62" s="228" t="s">
        <v>224</v>
      </c>
      <c r="F62" s="228" t="s">
        <v>1605</v>
      </c>
      <c r="G62" s="228" t="s">
        <v>1060</v>
      </c>
      <c r="H62" s="234" t="s">
        <v>2100</v>
      </c>
      <c r="I62" s="228">
        <v>2019</v>
      </c>
      <c r="J62" s="228">
        <v>2014</v>
      </c>
      <c r="K62" s="228" t="s">
        <v>2108</v>
      </c>
      <c r="L62" s="235" t="s">
        <v>2101</v>
      </c>
      <c r="M62" s="234" t="s">
        <v>2102</v>
      </c>
      <c r="N62" s="234" t="s">
        <v>1399</v>
      </c>
      <c r="O62" s="237" t="s">
        <v>2103</v>
      </c>
      <c r="P62" s="228" t="s">
        <v>1205</v>
      </c>
      <c r="Q62" s="228" t="s">
        <v>1219</v>
      </c>
      <c r="V62" s="228">
        <v>20190930</v>
      </c>
      <c r="W62" s="228" t="s">
        <v>96</v>
      </c>
      <c r="Y62" s="228" t="s">
        <v>1581</v>
      </c>
      <c r="Z62" s="228" t="s">
        <v>92</v>
      </c>
      <c r="AA62" s="234" t="s">
        <v>2104</v>
      </c>
      <c r="AB62" s="234"/>
      <c r="AC62" s="234" t="s">
        <v>1629</v>
      </c>
      <c r="AI62" s="238" t="s">
        <v>2090</v>
      </c>
      <c r="AU62" s="236" t="s">
        <v>92</v>
      </c>
    </row>
    <row r="63" spans="1:47" ht="15" customHeight="1" x14ac:dyDescent="0.25">
      <c r="A63" s="233" t="s">
        <v>1906</v>
      </c>
      <c r="B63" s="228" t="s">
        <v>1810</v>
      </c>
      <c r="C63" s="228" t="s">
        <v>2193</v>
      </c>
      <c r="D63" s="228" t="s">
        <v>2105</v>
      </c>
      <c r="E63" s="228" t="s">
        <v>224</v>
      </c>
      <c r="F63" s="228" t="s">
        <v>1605</v>
      </c>
      <c r="G63" s="228" t="s">
        <v>1060</v>
      </c>
      <c r="H63" s="234" t="s">
        <v>2106</v>
      </c>
      <c r="I63" s="228">
        <v>2018</v>
      </c>
      <c r="J63" s="228">
        <v>2018</v>
      </c>
      <c r="K63" s="228" t="s">
        <v>2107</v>
      </c>
      <c r="L63" s="235" t="s">
        <v>2109</v>
      </c>
      <c r="M63" s="234" t="s">
        <v>2110</v>
      </c>
      <c r="N63" s="234" t="s">
        <v>1399</v>
      </c>
      <c r="O63" s="237" t="s">
        <v>2111</v>
      </c>
      <c r="P63" s="228" t="s">
        <v>2113</v>
      </c>
      <c r="Q63" s="228" t="s">
        <v>1219</v>
      </c>
      <c r="V63" s="228">
        <v>20190911</v>
      </c>
      <c r="W63" s="228" t="s">
        <v>96</v>
      </c>
      <c r="Y63" s="228" t="s">
        <v>1581</v>
      </c>
      <c r="Z63" s="228" t="s">
        <v>1151</v>
      </c>
      <c r="AA63" s="234" t="s">
        <v>2112</v>
      </c>
      <c r="AB63" s="234"/>
      <c r="AC63" s="234" t="s">
        <v>1629</v>
      </c>
      <c r="AD63" s="238" t="s">
        <v>1206</v>
      </c>
      <c r="AI63" s="238" t="s">
        <v>2090</v>
      </c>
      <c r="AU63" s="236" t="s">
        <v>92</v>
      </c>
    </row>
    <row r="64" spans="1:47" ht="15" customHeight="1" x14ac:dyDescent="0.25">
      <c r="A64" s="233" t="s">
        <v>1906</v>
      </c>
      <c r="B64" s="228" t="s">
        <v>1810</v>
      </c>
      <c r="C64" s="228" t="s">
        <v>2194</v>
      </c>
      <c r="D64" s="228" t="s">
        <v>2114</v>
      </c>
      <c r="E64" s="228" t="s">
        <v>224</v>
      </c>
      <c r="F64" s="228" t="s">
        <v>1605</v>
      </c>
      <c r="G64" s="228" t="s">
        <v>1060</v>
      </c>
      <c r="H64" s="234" t="s">
        <v>2115</v>
      </c>
      <c r="I64" s="228">
        <v>2018</v>
      </c>
      <c r="J64" s="228">
        <v>2018</v>
      </c>
      <c r="K64" s="228" t="s">
        <v>2107</v>
      </c>
      <c r="L64" s="235" t="s">
        <v>2116</v>
      </c>
      <c r="M64" s="234" t="s">
        <v>2117</v>
      </c>
      <c r="N64" s="234" t="s">
        <v>1399</v>
      </c>
      <c r="O64" s="237" t="s">
        <v>2118</v>
      </c>
      <c r="P64" s="228" t="s">
        <v>1205</v>
      </c>
      <c r="Q64" s="228" t="s">
        <v>1219</v>
      </c>
      <c r="V64" s="228">
        <v>20190911</v>
      </c>
      <c r="W64" s="228" t="s">
        <v>96</v>
      </c>
      <c r="Y64" s="228" t="s">
        <v>1581</v>
      </c>
      <c r="Z64" s="228" t="s">
        <v>92</v>
      </c>
      <c r="AA64" s="228" t="s">
        <v>2121</v>
      </c>
      <c r="AB64" s="234"/>
      <c r="AC64" s="234" t="s">
        <v>1629</v>
      </c>
      <c r="AI64" s="238" t="s">
        <v>2090</v>
      </c>
      <c r="AU64" s="236" t="s">
        <v>92</v>
      </c>
    </row>
    <row r="65" spans="1:49" ht="15" customHeight="1" x14ac:dyDescent="0.25">
      <c r="A65" s="233" t="s">
        <v>1906</v>
      </c>
      <c r="B65" s="228" t="s">
        <v>1810</v>
      </c>
      <c r="C65" s="228" t="s">
        <v>2195</v>
      </c>
      <c r="D65" s="228" t="s">
        <v>2119</v>
      </c>
      <c r="E65" s="228" t="s">
        <v>224</v>
      </c>
      <c r="F65" s="228" t="s">
        <v>1605</v>
      </c>
      <c r="G65" s="228" t="s">
        <v>1060</v>
      </c>
      <c r="H65" s="234" t="s">
        <v>2115</v>
      </c>
      <c r="I65" s="228">
        <v>2018</v>
      </c>
      <c r="J65" s="228">
        <v>2018</v>
      </c>
      <c r="K65" s="228" t="s">
        <v>2107</v>
      </c>
      <c r="L65" s="235" t="s">
        <v>2116</v>
      </c>
      <c r="M65" s="234" t="s">
        <v>2120</v>
      </c>
      <c r="N65" s="234" t="s">
        <v>1399</v>
      </c>
      <c r="O65" s="237" t="s">
        <v>2118</v>
      </c>
      <c r="P65" s="228" t="s">
        <v>1205</v>
      </c>
      <c r="Q65" s="228" t="s">
        <v>1219</v>
      </c>
      <c r="V65" s="228">
        <v>20190911</v>
      </c>
      <c r="W65" s="228" t="s">
        <v>96</v>
      </c>
      <c r="Y65" s="228" t="s">
        <v>1581</v>
      </c>
      <c r="Z65" s="228" t="s">
        <v>92</v>
      </c>
      <c r="AA65" s="228" t="s">
        <v>2122</v>
      </c>
      <c r="AB65" s="234"/>
      <c r="AC65" s="234" t="s">
        <v>1629</v>
      </c>
      <c r="AI65" s="238" t="s">
        <v>2090</v>
      </c>
      <c r="AU65" s="236" t="s">
        <v>92</v>
      </c>
    </row>
    <row r="66" spans="1:49" ht="15" customHeight="1" x14ac:dyDescent="0.25">
      <c r="A66" s="233" t="s">
        <v>1906</v>
      </c>
      <c r="B66" s="228" t="s">
        <v>1810</v>
      </c>
      <c r="C66" s="228" t="s">
        <v>2196</v>
      </c>
      <c r="D66" s="228" t="s">
        <v>2123</v>
      </c>
      <c r="E66" s="228" t="s">
        <v>224</v>
      </c>
      <c r="F66" s="228" t="s">
        <v>1605</v>
      </c>
      <c r="G66" s="228" t="s">
        <v>1060</v>
      </c>
      <c r="H66" s="234" t="s">
        <v>2115</v>
      </c>
      <c r="I66" s="228">
        <v>2018</v>
      </c>
      <c r="J66" s="228">
        <v>2018</v>
      </c>
      <c r="K66" s="228" t="s">
        <v>2107</v>
      </c>
      <c r="L66" s="235" t="s">
        <v>2116</v>
      </c>
      <c r="M66" s="234" t="s">
        <v>2125</v>
      </c>
      <c r="N66" s="234" t="s">
        <v>1399</v>
      </c>
      <c r="O66" s="237" t="s">
        <v>2118</v>
      </c>
      <c r="P66" s="228" t="s">
        <v>1205</v>
      </c>
      <c r="Q66" s="228" t="s">
        <v>1219</v>
      </c>
      <c r="V66" s="228">
        <v>20190911</v>
      </c>
      <c r="W66" s="228" t="s">
        <v>96</v>
      </c>
      <c r="Y66" s="228" t="s">
        <v>1581</v>
      </c>
      <c r="Z66" s="228" t="s">
        <v>92</v>
      </c>
      <c r="AA66" s="228" t="s">
        <v>2127</v>
      </c>
      <c r="AB66" s="234"/>
      <c r="AC66" s="234" t="s">
        <v>1629</v>
      </c>
      <c r="AI66" s="238" t="s">
        <v>2090</v>
      </c>
      <c r="AU66" s="236" t="s">
        <v>92</v>
      </c>
    </row>
    <row r="67" spans="1:49" ht="15" customHeight="1" x14ac:dyDescent="0.25">
      <c r="A67" s="233" t="s">
        <v>1906</v>
      </c>
      <c r="B67" s="228" t="s">
        <v>1810</v>
      </c>
      <c r="C67" s="228" t="s">
        <v>2197</v>
      </c>
      <c r="D67" s="228" t="s">
        <v>2124</v>
      </c>
      <c r="E67" s="228" t="s">
        <v>224</v>
      </c>
      <c r="F67" s="228" t="s">
        <v>1605</v>
      </c>
      <c r="G67" s="228" t="s">
        <v>1060</v>
      </c>
      <c r="H67" s="234" t="s">
        <v>2115</v>
      </c>
      <c r="I67" s="228">
        <v>2018</v>
      </c>
      <c r="J67" s="228">
        <v>2018</v>
      </c>
      <c r="K67" s="228" t="s">
        <v>2107</v>
      </c>
      <c r="L67" s="235" t="s">
        <v>2116</v>
      </c>
      <c r="M67" s="234" t="s">
        <v>2126</v>
      </c>
      <c r="N67" s="234" t="s">
        <v>1399</v>
      </c>
      <c r="O67" s="237" t="s">
        <v>2118</v>
      </c>
      <c r="P67" s="228" t="s">
        <v>1205</v>
      </c>
      <c r="Q67" s="228" t="s">
        <v>1219</v>
      </c>
      <c r="V67" s="228">
        <v>20190911</v>
      </c>
      <c r="W67" s="228" t="s">
        <v>96</v>
      </c>
      <c r="Y67" s="228" t="s">
        <v>1581</v>
      </c>
      <c r="Z67" s="228" t="s">
        <v>92</v>
      </c>
      <c r="AA67" s="228" t="s">
        <v>2128</v>
      </c>
      <c r="AB67" s="234"/>
      <c r="AC67" s="234" t="s">
        <v>1629</v>
      </c>
      <c r="AI67" s="238" t="s">
        <v>2090</v>
      </c>
      <c r="AU67" s="236" t="s">
        <v>92</v>
      </c>
    </row>
    <row r="68" spans="1:49" ht="15" customHeight="1" x14ac:dyDescent="0.25">
      <c r="A68" s="233" t="s">
        <v>1906</v>
      </c>
      <c r="B68" s="228" t="s">
        <v>1810</v>
      </c>
      <c r="C68" s="228" t="s">
        <v>2198</v>
      </c>
      <c r="D68" s="228" t="s">
        <v>2129</v>
      </c>
      <c r="E68" s="228" t="s">
        <v>224</v>
      </c>
      <c r="F68" s="228" t="s">
        <v>1605</v>
      </c>
      <c r="G68" s="228" t="s">
        <v>1060</v>
      </c>
      <c r="H68" s="234" t="s">
        <v>2115</v>
      </c>
      <c r="I68" s="228">
        <v>2018</v>
      </c>
      <c r="J68" s="228">
        <v>2018</v>
      </c>
      <c r="K68" s="228" t="s">
        <v>2107</v>
      </c>
      <c r="L68" s="235" t="s">
        <v>2116</v>
      </c>
      <c r="M68" s="234" t="s">
        <v>2130</v>
      </c>
      <c r="N68" s="234" t="s">
        <v>1399</v>
      </c>
      <c r="O68" s="237" t="s">
        <v>2118</v>
      </c>
      <c r="P68" s="228" t="s">
        <v>1205</v>
      </c>
      <c r="Q68" s="228" t="s">
        <v>1219</v>
      </c>
      <c r="V68" s="228">
        <v>20190911</v>
      </c>
      <c r="W68" s="228" t="s">
        <v>96</v>
      </c>
      <c r="Y68" s="228" t="s">
        <v>1581</v>
      </c>
      <c r="Z68" s="228" t="s">
        <v>92</v>
      </c>
      <c r="AA68" s="228" t="s">
        <v>2131</v>
      </c>
      <c r="AB68" s="234"/>
      <c r="AC68" s="234" t="s">
        <v>1629</v>
      </c>
      <c r="AI68" s="238" t="s">
        <v>2090</v>
      </c>
      <c r="AU68" s="236" t="s">
        <v>92</v>
      </c>
    </row>
    <row r="69" spans="1:49" ht="15" customHeight="1" x14ac:dyDescent="0.25">
      <c r="A69" s="233" t="s">
        <v>1906</v>
      </c>
      <c r="B69" s="228" t="s">
        <v>1810</v>
      </c>
      <c r="C69" s="228" t="s">
        <v>2199</v>
      </c>
      <c r="D69" s="228" t="s">
        <v>2132</v>
      </c>
      <c r="E69" s="228" t="s">
        <v>224</v>
      </c>
      <c r="F69" s="228" t="s">
        <v>1605</v>
      </c>
      <c r="G69" s="228" t="s">
        <v>1060</v>
      </c>
      <c r="H69" s="234" t="s">
        <v>2115</v>
      </c>
      <c r="I69" s="228">
        <v>2018</v>
      </c>
      <c r="J69" s="228">
        <v>2018</v>
      </c>
      <c r="K69" s="228" t="s">
        <v>2107</v>
      </c>
      <c r="L69" s="235" t="s">
        <v>2116</v>
      </c>
      <c r="M69" s="234" t="s">
        <v>2133</v>
      </c>
      <c r="N69" s="234" t="s">
        <v>1399</v>
      </c>
      <c r="O69" s="237" t="s">
        <v>2118</v>
      </c>
      <c r="P69" s="228" t="s">
        <v>1205</v>
      </c>
      <c r="Q69" s="228" t="s">
        <v>1219</v>
      </c>
      <c r="V69" s="228">
        <v>20190911</v>
      </c>
      <c r="W69" s="228" t="s">
        <v>96</v>
      </c>
      <c r="Y69" s="228" t="s">
        <v>1581</v>
      </c>
      <c r="Z69" s="228" t="s">
        <v>92</v>
      </c>
      <c r="AA69" s="228" t="s">
        <v>2134</v>
      </c>
      <c r="AB69" s="234"/>
      <c r="AC69" s="234" t="s">
        <v>1629</v>
      </c>
      <c r="AI69" s="238" t="s">
        <v>2090</v>
      </c>
      <c r="AU69" s="236" t="s">
        <v>92</v>
      </c>
    </row>
    <row r="70" spans="1:49" ht="15" customHeight="1" x14ac:dyDescent="0.25">
      <c r="A70" s="233" t="s">
        <v>1907</v>
      </c>
      <c r="B70" s="228" t="s">
        <v>1826</v>
      </c>
      <c r="C70" s="228" t="s">
        <v>2200</v>
      </c>
      <c r="D70" s="228" t="s">
        <v>1894</v>
      </c>
      <c r="E70" s="228" t="s">
        <v>224</v>
      </c>
      <c r="F70" s="228" t="s">
        <v>1605</v>
      </c>
      <c r="G70" s="228" t="s">
        <v>1060</v>
      </c>
      <c r="H70" s="228" t="s">
        <v>1913</v>
      </c>
      <c r="I70" s="228">
        <v>2018</v>
      </c>
      <c r="J70" s="228">
        <v>2017</v>
      </c>
      <c r="K70" s="228" t="s">
        <v>7</v>
      </c>
      <c r="L70" s="228" t="s">
        <v>1887</v>
      </c>
      <c r="M70" s="234" t="str">
        <f>"The "&amp;LOWER(LEFT(C70,FIND("(",C70)-1))&amp;"within each analysis area was recorded."</f>
        <v>The coefficient of inequality within each analysis area was recorded.</v>
      </c>
      <c r="O70" s="228" t="s">
        <v>1889</v>
      </c>
      <c r="P70" s="228" t="s">
        <v>92</v>
      </c>
      <c r="Q70" s="228" t="s">
        <v>1219</v>
      </c>
      <c r="U70" s="228" t="s">
        <v>232</v>
      </c>
      <c r="V70" s="228">
        <v>20180121</v>
      </c>
      <c r="W70" s="228" t="s">
        <v>96</v>
      </c>
      <c r="Y70" s="228" t="s">
        <v>1581</v>
      </c>
      <c r="Z70" s="228" t="s">
        <v>92</v>
      </c>
      <c r="AA70" s="234" t="s">
        <v>1891</v>
      </c>
      <c r="AB70" s="234"/>
      <c r="AC70" s="234" t="s">
        <v>1631</v>
      </c>
      <c r="AD70" s="238" t="s">
        <v>1226</v>
      </c>
      <c r="AU70" s="236" t="s">
        <v>92</v>
      </c>
      <c r="AW70" s="228" t="s">
        <v>1890</v>
      </c>
    </row>
    <row r="71" spans="1:49" ht="15" customHeight="1" x14ac:dyDescent="0.25">
      <c r="A71" s="233" t="s">
        <v>1907</v>
      </c>
      <c r="B71" s="228" t="s">
        <v>1826</v>
      </c>
      <c r="C71" s="228" t="s">
        <v>2200</v>
      </c>
      <c r="D71" s="228" t="s">
        <v>1895</v>
      </c>
      <c r="E71" s="228" t="s">
        <v>224</v>
      </c>
      <c r="F71" s="228" t="s">
        <v>1605</v>
      </c>
      <c r="G71" s="228" t="s">
        <v>1060</v>
      </c>
      <c r="H71" s="228" t="s">
        <v>1913</v>
      </c>
      <c r="I71" s="228">
        <v>2018</v>
      </c>
      <c r="J71" s="228">
        <v>2017</v>
      </c>
      <c r="K71" s="228" t="s">
        <v>7</v>
      </c>
      <c r="L71" s="228" t="s">
        <v>1887</v>
      </c>
      <c r="M71" s="234" t="str">
        <f>"The "&amp;LOWER(LEFT(C71,FIND("(",C71)-1))&amp;"within each analysis area was recorded."</f>
        <v>The coefficient of inequality within each analysis area was recorded.</v>
      </c>
      <c r="O71" s="228" t="s">
        <v>1889</v>
      </c>
      <c r="P71" s="228" t="s">
        <v>93</v>
      </c>
      <c r="Q71" s="228" t="s">
        <v>1219</v>
      </c>
      <c r="U71" s="228" t="s">
        <v>232</v>
      </c>
      <c r="V71" s="228">
        <v>20180121</v>
      </c>
      <c r="W71" s="228" t="s">
        <v>96</v>
      </c>
      <c r="Y71" s="228" t="s">
        <v>1581</v>
      </c>
      <c r="Z71" s="228" t="s">
        <v>93</v>
      </c>
      <c r="AA71" s="234" t="s">
        <v>1891</v>
      </c>
      <c r="AB71" s="234"/>
      <c r="AC71" s="234" t="s">
        <v>1631</v>
      </c>
      <c r="AD71" s="238" t="s">
        <v>1226</v>
      </c>
      <c r="AU71" s="236" t="s">
        <v>92</v>
      </c>
      <c r="AW71" s="228" t="s">
        <v>1890</v>
      </c>
    </row>
    <row r="72" spans="1:49" ht="15" customHeight="1" x14ac:dyDescent="0.25">
      <c r="A72" s="233" t="s">
        <v>1906</v>
      </c>
      <c r="B72" s="228" t="s">
        <v>1826</v>
      </c>
      <c r="C72" s="228" t="s">
        <v>2201</v>
      </c>
      <c r="D72" s="228" t="s">
        <v>1892</v>
      </c>
      <c r="E72" s="228" t="s">
        <v>224</v>
      </c>
      <c r="F72" s="228" t="s">
        <v>1605</v>
      </c>
      <c r="G72" s="228" t="s">
        <v>1060</v>
      </c>
      <c r="H72" s="228" t="s">
        <v>1913</v>
      </c>
      <c r="I72" s="228">
        <v>2018</v>
      </c>
      <c r="J72" s="228">
        <v>2017</v>
      </c>
      <c r="K72" s="228" t="s">
        <v>7</v>
      </c>
      <c r="L72" s="228" t="s">
        <v>1887</v>
      </c>
      <c r="M72" s="234" t="str">
        <f>"The "&amp;LOWER(LEFT(C72,FIND("(",C72)-1))&amp;"within each analysis area was recorded."</f>
        <v>The average monthly cost of living per person within each analysis area was recorded.</v>
      </c>
      <c r="O72" s="228" t="s">
        <v>1889</v>
      </c>
      <c r="P72" s="228" t="s">
        <v>92</v>
      </c>
      <c r="Q72" s="228" t="s">
        <v>1902</v>
      </c>
      <c r="U72" s="228" t="s">
        <v>232</v>
      </c>
      <c r="V72" s="228">
        <v>20180121</v>
      </c>
      <c r="W72" s="228" t="s">
        <v>96</v>
      </c>
      <c r="Y72" s="228" t="s">
        <v>1581</v>
      </c>
      <c r="Z72" s="228" t="s">
        <v>92</v>
      </c>
      <c r="AA72" s="234" t="s">
        <v>1888</v>
      </c>
      <c r="AB72" s="234"/>
      <c r="AC72" s="234" t="s">
        <v>1766</v>
      </c>
      <c r="AD72" s="238" t="s">
        <v>1226</v>
      </c>
      <c r="AU72" s="236" t="s">
        <v>92</v>
      </c>
      <c r="AW72" s="228" t="s">
        <v>1890</v>
      </c>
    </row>
    <row r="73" spans="1:49" ht="15" customHeight="1" x14ac:dyDescent="0.25">
      <c r="A73" s="233" t="s">
        <v>1906</v>
      </c>
      <c r="B73" s="228" t="s">
        <v>1826</v>
      </c>
      <c r="C73" s="228" t="s">
        <v>2201</v>
      </c>
      <c r="D73" s="228" t="s">
        <v>1893</v>
      </c>
      <c r="E73" s="228" t="s">
        <v>224</v>
      </c>
      <c r="F73" s="228" t="s">
        <v>1605</v>
      </c>
      <c r="G73" s="228" t="s">
        <v>1060</v>
      </c>
      <c r="H73" s="228" t="s">
        <v>1913</v>
      </c>
      <c r="I73" s="228">
        <v>2018</v>
      </c>
      <c r="J73" s="228">
        <v>2017</v>
      </c>
      <c r="K73" s="228" t="s">
        <v>7</v>
      </c>
      <c r="L73" s="228" t="s">
        <v>1887</v>
      </c>
      <c r="M73" s="234" t="str">
        <f>"The "&amp;LOWER(LEFT(C73,FIND("(",C73)-1))&amp;"within each analysis area was recorded."</f>
        <v>The average monthly cost of living per person within each analysis area was recorded.</v>
      </c>
      <c r="O73" s="228" t="s">
        <v>1889</v>
      </c>
      <c r="P73" s="228" t="s">
        <v>93</v>
      </c>
      <c r="Q73" s="228" t="s">
        <v>1902</v>
      </c>
      <c r="U73" s="228" t="s">
        <v>232</v>
      </c>
      <c r="V73" s="228">
        <v>20180121</v>
      </c>
      <c r="W73" s="228" t="s">
        <v>96</v>
      </c>
      <c r="Y73" s="228" t="s">
        <v>1581</v>
      </c>
      <c r="Z73" s="228" t="s">
        <v>93</v>
      </c>
      <c r="AA73" s="234" t="s">
        <v>1888</v>
      </c>
      <c r="AB73" s="234"/>
      <c r="AC73" s="234" t="s">
        <v>1766</v>
      </c>
      <c r="AD73" s="238" t="s">
        <v>1226</v>
      </c>
      <c r="AU73" s="236" t="s">
        <v>92</v>
      </c>
      <c r="AW73" s="228" t="s">
        <v>1890</v>
      </c>
    </row>
    <row r="74" spans="1:49" ht="15" customHeight="1" x14ac:dyDescent="0.25">
      <c r="A74" s="233" t="s">
        <v>1907</v>
      </c>
      <c r="B74" s="228" t="s">
        <v>1830</v>
      </c>
      <c r="C74" s="228" t="s">
        <v>2206</v>
      </c>
      <c r="D74" s="228" t="s">
        <v>1944</v>
      </c>
      <c r="E74" s="228" t="s">
        <v>224</v>
      </c>
      <c r="F74" s="228" t="s">
        <v>1605</v>
      </c>
      <c r="G74" s="228" t="s">
        <v>1060</v>
      </c>
      <c r="H74" s="235" t="s">
        <v>1945</v>
      </c>
      <c r="I74" s="228">
        <v>2019</v>
      </c>
      <c r="J74" s="228">
        <v>2019</v>
      </c>
      <c r="K74" s="228" t="s">
        <v>1950</v>
      </c>
      <c r="L74" s="235" t="s">
        <v>1946</v>
      </c>
      <c r="M74" s="235" t="s">
        <v>1948</v>
      </c>
      <c r="N74" s="235" t="s">
        <v>1397</v>
      </c>
      <c r="O74" s="228" t="s">
        <v>1949</v>
      </c>
      <c r="P74" s="228" t="s">
        <v>1205</v>
      </c>
      <c r="Q74" s="228" t="s">
        <v>1220</v>
      </c>
      <c r="V74" s="228">
        <v>20190617</v>
      </c>
      <c r="W74" s="228" t="s">
        <v>96</v>
      </c>
      <c r="Y74" s="228" t="s">
        <v>1581</v>
      </c>
      <c r="Z74" s="228" t="s">
        <v>92</v>
      </c>
      <c r="AA74" s="228" t="s">
        <v>1951</v>
      </c>
      <c r="AB74" s="228" t="s">
        <v>1952</v>
      </c>
      <c r="AC74" s="228" t="s">
        <v>1631</v>
      </c>
      <c r="AD74" s="238" t="s">
        <v>1942</v>
      </c>
      <c r="AE74" s="238">
        <v>50</v>
      </c>
      <c r="AU74" s="236" t="s">
        <v>92</v>
      </c>
    </row>
    <row r="75" spans="1:49" ht="15" customHeight="1" x14ac:dyDescent="0.25">
      <c r="C75" s="228" t="s">
        <v>1626</v>
      </c>
      <c r="D75" s="228" t="s">
        <v>1625</v>
      </c>
      <c r="E75" s="228" t="s">
        <v>524</v>
      </c>
      <c r="F75" s="228" t="s">
        <v>1624</v>
      </c>
      <c r="G75" s="228" t="s">
        <v>1060</v>
      </c>
      <c r="H75" s="228" t="s">
        <v>1617</v>
      </c>
      <c r="K75" s="228" t="s">
        <v>68</v>
      </c>
      <c r="O75" s="228" t="s">
        <v>1627</v>
      </c>
      <c r="Q75" s="226"/>
      <c r="R75" s="229"/>
      <c r="S75" s="229"/>
      <c r="T75" s="228"/>
      <c r="V75" s="236"/>
      <c r="W75" s="228" t="s">
        <v>76</v>
      </c>
      <c r="X75" s="231" t="s">
        <v>1126</v>
      </c>
      <c r="Y75" s="228" t="s">
        <v>439</v>
      </c>
      <c r="AV75" s="228" t="s">
        <v>77</v>
      </c>
      <c r="AW75" s="228" t="s">
        <v>155</v>
      </c>
    </row>
    <row r="76" spans="1:49" ht="15" customHeight="1" x14ac:dyDescent="0.25">
      <c r="C76" s="228" t="s">
        <v>1623</v>
      </c>
      <c r="D76" s="228" t="s">
        <v>1622</v>
      </c>
      <c r="E76" s="228" t="s">
        <v>524</v>
      </c>
      <c r="F76" s="228" t="s">
        <v>1621</v>
      </c>
      <c r="G76" s="228" t="s">
        <v>1060</v>
      </c>
      <c r="H76" s="228" t="s">
        <v>1617</v>
      </c>
      <c r="K76" s="228" t="s">
        <v>68</v>
      </c>
      <c r="O76" s="228" t="s">
        <v>1628</v>
      </c>
      <c r="Q76" s="226"/>
      <c r="R76" s="229"/>
      <c r="S76" s="229"/>
      <c r="T76" s="228"/>
      <c r="V76" s="236"/>
      <c r="W76" s="228" t="s">
        <v>76</v>
      </c>
      <c r="X76" s="231" t="s">
        <v>1126</v>
      </c>
      <c r="Y76" s="228" t="s">
        <v>439</v>
      </c>
      <c r="AV76" s="228" t="s">
        <v>77</v>
      </c>
      <c r="AW76" s="228" t="s">
        <v>155</v>
      </c>
    </row>
    <row r="77" spans="1:49" ht="15" customHeight="1" x14ac:dyDescent="0.25">
      <c r="A77" s="228"/>
      <c r="C77" s="228" t="s">
        <v>1552</v>
      </c>
      <c r="D77" s="228" t="s">
        <v>1608</v>
      </c>
      <c r="E77" s="228" t="s">
        <v>524</v>
      </c>
      <c r="F77" s="228" t="s">
        <v>1579</v>
      </c>
      <c r="G77" s="228" t="s">
        <v>1060</v>
      </c>
      <c r="H77" s="228" t="s">
        <v>1559</v>
      </c>
      <c r="I77" s="228">
        <v>2014</v>
      </c>
      <c r="J77" s="228">
        <v>2014</v>
      </c>
      <c r="K77" s="227" t="s">
        <v>1146</v>
      </c>
      <c r="N77" s="236"/>
      <c r="O77" s="228" t="s">
        <v>1568</v>
      </c>
      <c r="Q77" s="226" t="s">
        <v>1102</v>
      </c>
      <c r="R77" s="229" t="s">
        <v>1575</v>
      </c>
      <c r="S77" s="229">
        <v>32647</v>
      </c>
      <c r="T77" s="228"/>
      <c r="U77" s="228" t="s">
        <v>1544</v>
      </c>
      <c r="V77" s="228">
        <v>20181210</v>
      </c>
      <c r="W77" s="228" t="s">
        <v>96</v>
      </c>
      <c r="AA77" s="238"/>
      <c r="AB77" s="238"/>
      <c r="AC77" s="238"/>
      <c r="AF77" s="228"/>
      <c r="AI77" s="228"/>
      <c r="AL77" s="236"/>
      <c r="AM77" s="236"/>
      <c r="AT77" s="228"/>
      <c r="AU77" s="228"/>
    </row>
    <row r="78" spans="1:49" ht="15" customHeight="1" x14ac:dyDescent="0.25">
      <c r="A78" s="228"/>
      <c r="C78" s="228" t="s">
        <v>1551</v>
      </c>
      <c r="D78" s="228" t="s">
        <v>1609</v>
      </c>
      <c r="E78" s="228" t="s">
        <v>524</v>
      </c>
      <c r="F78" s="228" t="s">
        <v>1578</v>
      </c>
      <c r="G78" s="228" t="s">
        <v>1060</v>
      </c>
      <c r="H78" s="228" t="s">
        <v>1559</v>
      </c>
      <c r="I78" s="228">
        <v>2014</v>
      </c>
      <c r="J78" s="228">
        <v>2014</v>
      </c>
      <c r="K78" s="227" t="s">
        <v>1146</v>
      </c>
      <c r="N78" s="236"/>
      <c r="O78" s="228" t="s">
        <v>1567</v>
      </c>
      <c r="Q78" s="226" t="s">
        <v>1102</v>
      </c>
      <c r="R78" s="229" t="s">
        <v>1575</v>
      </c>
      <c r="S78" s="229">
        <v>32647</v>
      </c>
      <c r="T78" s="228"/>
      <c r="U78" s="228" t="s">
        <v>1543</v>
      </c>
      <c r="V78" s="228">
        <v>20181210</v>
      </c>
      <c r="W78" s="228" t="s">
        <v>96</v>
      </c>
      <c r="AA78" s="238"/>
      <c r="AB78" s="238"/>
      <c r="AC78" s="238"/>
      <c r="AF78" s="228"/>
      <c r="AI78" s="228"/>
      <c r="AL78" s="236"/>
      <c r="AM78" s="236"/>
      <c r="AT78" s="228"/>
      <c r="AU78" s="228"/>
    </row>
    <row r="79" spans="1:49" ht="15" customHeight="1" x14ac:dyDescent="0.25">
      <c r="A79" s="228"/>
      <c r="C79" s="228" t="s">
        <v>1553</v>
      </c>
      <c r="D79" s="228" t="s">
        <v>1610</v>
      </c>
      <c r="E79" s="228" t="s">
        <v>524</v>
      </c>
      <c r="F79" s="228" t="s">
        <v>1578</v>
      </c>
      <c r="G79" s="228" t="s">
        <v>1060</v>
      </c>
      <c r="H79" s="228" t="s">
        <v>1559</v>
      </c>
      <c r="I79" s="228">
        <v>2014</v>
      </c>
      <c r="J79" s="228">
        <v>2014</v>
      </c>
      <c r="K79" s="227" t="s">
        <v>1146</v>
      </c>
      <c r="N79" s="236"/>
      <c r="O79" s="228" t="s">
        <v>1570</v>
      </c>
      <c r="Q79" s="226" t="s">
        <v>1102</v>
      </c>
      <c r="R79" s="229" t="s">
        <v>1575</v>
      </c>
      <c r="S79" s="229">
        <v>32647</v>
      </c>
      <c r="T79" s="228"/>
      <c r="U79" s="228" t="s">
        <v>1545</v>
      </c>
      <c r="V79" s="228">
        <v>20181210</v>
      </c>
      <c r="W79" s="228" t="s">
        <v>96</v>
      </c>
      <c r="AA79" s="238"/>
      <c r="AB79" s="238"/>
      <c r="AC79" s="238"/>
      <c r="AF79" s="228"/>
      <c r="AI79" s="228"/>
      <c r="AL79" s="236"/>
      <c r="AM79" s="236"/>
      <c r="AT79" s="228"/>
      <c r="AU79" s="228"/>
    </row>
    <row r="80" spans="1:49" ht="15" customHeight="1" x14ac:dyDescent="0.25">
      <c r="A80" s="228"/>
      <c r="C80" s="228" t="s">
        <v>1554</v>
      </c>
      <c r="D80" s="228" t="s">
        <v>1611</v>
      </c>
      <c r="E80" s="228" t="s">
        <v>524</v>
      </c>
      <c r="F80" s="228" t="s">
        <v>1578</v>
      </c>
      <c r="G80" s="228" t="s">
        <v>1060</v>
      </c>
      <c r="H80" s="228" t="s">
        <v>1559</v>
      </c>
      <c r="I80" s="228">
        <v>2014</v>
      </c>
      <c r="J80" s="228">
        <v>2014</v>
      </c>
      <c r="K80" s="227" t="s">
        <v>1146</v>
      </c>
      <c r="N80" s="236"/>
      <c r="O80" s="228" t="s">
        <v>1571</v>
      </c>
      <c r="Q80" s="226" t="s">
        <v>1102</v>
      </c>
      <c r="R80" s="229" t="s">
        <v>1575</v>
      </c>
      <c r="S80" s="229">
        <v>32647</v>
      </c>
      <c r="T80" s="228"/>
      <c r="U80" s="228" t="s">
        <v>1546</v>
      </c>
      <c r="V80" s="228">
        <v>20181210</v>
      </c>
      <c r="W80" s="228" t="s">
        <v>96</v>
      </c>
      <c r="AA80" s="238"/>
      <c r="AB80" s="238"/>
      <c r="AC80" s="238"/>
      <c r="AF80" s="228"/>
      <c r="AI80" s="228"/>
      <c r="AL80" s="236"/>
      <c r="AM80" s="236"/>
      <c r="AT80" s="228"/>
      <c r="AU80" s="228"/>
    </row>
    <row r="81" spans="1:49" ht="15" customHeight="1" x14ac:dyDescent="0.25">
      <c r="A81" s="228"/>
      <c r="C81" s="228" t="s">
        <v>1555</v>
      </c>
      <c r="D81" s="228" t="s">
        <v>1612</v>
      </c>
      <c r="E81" s="228" t="s">
        <v>524</v>
      </c>
      <c r="F81" s="228" t="s">
        <v>1578</v>
      </c>
      <c r="G81" s="228" t="s">
        <v>1060</v>
      </c>
      <c r="H81" s="228" t="s">
        <v>1559</v>
      </c>
      <c r="I81" s="228">
        <v>2014</v>
      </c>
      <c r="J81" s="228">
        <v>2014</v>
      </c>
      <c r="K81" s="227" t="s">
        <v>1146</v>
      </c>
      <c r="N81" s="236"/>
      <c r="O81" s="228" t="s">
        <v>1572</v>
      </c>
      <c r="Q81" s="226" t="s">
        <v>1102</v>
      </c>
      <c r="R81" s="229" t="s">
        <v>1575</v>
      </c>
      <c r="S81" s="229">
        <v>32647</v>
      </c>
      <c r="T81" s="228"/>
      <c r="U81" s="228" t="s">
        <v>1547</v>
      </c>
      <c r="V81" s="228">
        <v>20181210</v>
      </c>
      <c r="W81" s="228" t="s">
        <v>96</v>
      </c>
      <c r="AA81" s="238"/>
      <c r="AB81" s="238"/>
      <c r="AC81" s="238"/>
      <c r="AF81" s="228"/>
      <c r="AI81" s="228"/>
      <c r="AL81" s="236"/>
      <c r="AM81" s="236"/>
      <c r="AT81" s="228"/>
      <c r="AU81" s="228"/>
    </row>
    <row r="82" spans="1:49" ht="15" customHeight="1" x14ac:dyDescent="0.25">
      <c r="A82" s="228"/>
      <c r="C82" s="228" t="s">
        <v>1556</v>
      </c>
      <c r="D82" s="228" t="s">
        <v>1504</v>
      </c>
      <c r="E82" s="228" t="s">
        <v>524</v>
      </c>
      <c r="F82" s="228" t="s">
        <v>1580</v>
      </c>
      <c r="G82" s="228" t="s">
        <v>1060</v>
      </c>
      <c r="H82" s="228" t="s">
        <v>1559</v>
      </c>
      <c r="I82" s="228">
        <v>2014</v>
      </c>
      <c r="J82" s="228">
        <v>2014</v>
      </c>
      <c r="K82" s="227" t="s">
        <v>1146</v>
      </c>
      <c r="N82" s="236"/>
      <c r="O82" s="228" t="s">
        <v>1569</v>
      </c>
      <c r="Q82" s="226" t="s">
        <v>1102</v>
      </c>
      <c r="R82" s="229" t="s">
        <v>1575</v>
      </c>
      <c r="S82" s="229">
        <v>32647</v>
      </c>
      <c r="T82" s="228"/>
      <c r="U82" s="228" t="s">
        <v>1548</v>
      </c>
      <c r="V82" s="228">
        <v>20181210</v>
      </c>
      <c r="W82" s="228" t="s">
        <v>96</v>
      </c>
      <c r="AA82" s="238"/>
      <c r="AB82" s="238"/>
      <c r="AC82" s="238"/>
      <c r="AF82" s="228"/>
      <c r="AI82" s="228"/>
      <c r="AL82" s="236"/>
      <c r="AM82" s="236"/>
      <c r="AT82" s="228"/>
      <c r="AU82" s="228"/>
    </row>
    <row r="83" spans="1:49" ht="15" customHeight="1" x14ac:dyDescent="0.25">
      <c r="A83" s="228"/>
      <c r="C83" s="228" t="s">
        <v>1557</v>
      </c>
      <c r="D83" s="228" t="s">
        <v>1613</v>
      </c>
      <c r="E83" s="228" t="s">
        <v>524</v>
      </c>
      <c r="F83" s="228" t="s">
        <v>1580</v>
      </c>
      <c r="G83" s="228" t="s">
        <v>1060</v>
      </c>
      <c r="H83" s="228" t="s">
        <v>1559</v>
      </c>
      <c r="I83" s="228">
        <v>2014</v>
      </c>
      <c r="J83" s="228">
        <v>2014</v>
      </c>
      <c r="K83" s="227" t="s">
        <v>1146</v>
      </c>
      <c r="N83" s="236"/>
      <c r="O83" s="228" t="s">
        <v>1573</v>
      </c>
      <c r="Q83" s="226" t="s">
        <v>1102</v>
      </c>
      <c r="R83" s="229" t="s">
        <v>1575</v>
      </c>
      <c r="S83" s="229">
        <v>32647</v>
      </c>
      <c r="T83" s="228"/>
      <c r="U83" s="228" t="s">
        <v>1549</v>
      </c>
      <c r="V83" s="228">
        <v>20181210</v>
      </c>
      <c r="W83" s="228" t="s">
        <v>96</v>
      </c>
      <c r="AA83" s="238"/>
      <c r="AB83" s="238"/>
      <c r="AC83" s="238"/>
      <c r="AF83" s="228"/>
      <c r="AI83" s="228"/>
      <c r="AL83" s="236"/>
      <c r="AM83" s="236"/>
      <c r="AT83" s="228"/>
      <c r="AU83" s="228"/>
    </row>
    <row r="84" spans="1:49" ht="15" customHeight="1" x14ac:dyDescent="0.25">
      <c r="A84" s="228"/>
      <c r="C84" s="228" t="s">
        <v>1620</v>
      </c>
      <c r="D84" s="228" t="s">
        <v>1619</v>
      </c>
      <c r="E84" s="228" t="s">
        <v>524</v>
      </c>
      <c r="F84" s="228" t="s">
        <v>1500</v>
      </c>
      <c r="G84" s="228" t="s">
        <v>1060</v>
      </c>
      <c r="H84" s="228" t="s">
        <v>1559</v>
      </c>
      <c r="K84" s="228" t="s">
        <v>68</v>
      </c>
      <c r="Q84" s="226"/>
      <c r="R84" s="229"/>
      <c r="S84" s="229"/>
      <c r="T84" s="228"/>
      <c r="V84" s="236"/>
      <c r="W84" s="228" t="s">
        <v>76</v>
      </c>
      <c r="X84" s="231" t="s">
        <v>1126</v>
      </c>
      <c r="Y84" s="228" t="s">
        <v>439</v>
      </c>
      <c r="AV84" s="228" t="s">
        <v>77</v>
      </c>
      <c r="AW84" s="228" t="s">
        <v>155</v>
      </c>
    </row>
    <row r="85" spans="1:49" ht="15" customHeight="1" x14ac:dyDescent="0.25">
      <c r="A85" s="228"/>
      <c r="C85" s="228" t="s">
        <v>1558</v>
      </c>
      <c r="D85" s="228" t="s">
        <v>699</v>
      </c>
      <c r="E85" s="228" t="s">
        <v>524</v>
      </c>
      <c r="F85" s="228" t="s">
        <v>865</v>
      </c>
      <c r="G85" s="228" t="s">
        <v>1060</v>
      </c>
      <c r="H85" s="228" t="s">
        <v>1394</v>
      </c>
      <c r="K85" s="228" t="s">
        <v>68</v>
      </c>
      <c r="Q85" s="226"/>
      <c r="R85" s="229"/>
      <c r="S85" s="229"/>
      <c r="T85" s="228"/>
      <c r="V85" s="236"/>
      <c r="W85" s="228" t="s">
        <v>76</v>
      </c>
      <c r="X85" s="231" t="s">
        <v>1126</v>
      </c>
      <c r="Y85" s="228" t="s">
        <v>439</v>
      </c>
      <c r="AV85" s="228" t="s">
        <v>77</v>
      </c>
      <c r="AW85" s="228" t="s">
        <v>155</v>
      </c>
    </row>
    <row r="86" spans="1:49" ht="15" hidden="1" customHeight="1" x14ac:dyDescent="0.25">
      <c r="A86" s="233" t="s">
        <v>1904</v>
      </c>
      <c r="B86" s="228" t="s">
        <v>1668</v>
      </c>
      <c r="C86" s="228" t="s">
        <v>268</v>
      </c>
      <c r="E86" s="228" t="s">
        <v>1577</v>
      </c>
      <c r="G86" s="228" t="s">
        <v>1060</v>
      </c>
      <c r="H86" s="228" t="s">
        <v>178</v>
      </c>
      <c r="I86" s="228">
        <v>2016</v>
      </c>
      <c r="J86" s="228">
        <v>2016</v>
      </c>
      <c r="K86" s="228" t="s">
        <v>3</v>
      </c>
      <c r="O86" s="228" t="s">
        <v>1407</v>
      </c>
      <c r="U86" s="228" t="s">
        <v>180</v>
      </c>
      <c r="V86" s="228">
        <v>20190117</v>
      </c>
      <c r="W86" s="228" t="s">
        <v>96</v>
      </c>
      <c r="Y86" s="228" t="s">
        <v>179</v>
      </c>
      <c r="AV86" s="228" t="s">
        <v>193</v>
      </c>
      <c r="AW86" s="228" t="s">
        <v>1275</v>
      </c>
    </row>
    <row r="87" spans="1:49" ht="15" hidden="1" customHeight="1" x14ac:dyDescent="0.25">
      <c r="A87" s="233" t="s">
        <v>1904</v>
      </c>
      <c r="B87" s="228" t="s">
        <v>1701</v>
      </c>
      <c r="C87" s="228" t="s">
        <v>1321</v>
      </c>
      <c r="E87" s="228" t="s">
        <v>1577</v>
      </c>
      <c r="G87" s="228" t="s">
        <v>1060</v>
      </c>
      <c r="H87" s="228" t="s">
        <v>1390</v>
      </c>
      <c r="L87" s="235"/>
      <c r="O87" s="228" t="s">
        <v>1409</v>
      </c>
      <c r="U87" s="228" t="s">
        <v>1322</v>
      </c>
      <c r="X87" s="231"/>
    </row>
    <row r="88" spans="1:49" ht="15" hidden="1" customHeight="1" x14ac:dyDescent="0.25">
      <c r="A88" s="233" t="s">
        <v>1905</v>
      </c>
      <c r="B88" s="228" t="s">
        <v>51</v>
      </c>
      <c r="C88" s="228" t="s">
        <v>2161</v>
      </c>
      <c r="D88" s="228" t="s">
        <v>1614</v>
      </c>
      <c r="E88" s="228" t="s">
        <v>1577</v>
      </c>
      <c r="F88" s="228" t="s">
        <v>734</v>
      </c>
      <c r="G88" s="228" t="s">
        <v>1060</v>
      </c>
      <c r="H88" s="234" t="s">
        <v>1617</v>
      </c>
      <c r="I88" s="228">
        <v>2014</v>
      </c>
      <c r="J88" s="228">
        <v>2014</v>
      </c>
      <c r="K88" s="227" t="s">
        <v>1146</v>
      </c>
      <c r="L88" s="239"/>
      <c r="M88" s="239"/>
      <c r="O88" s="228" t="s">
        <v>1561</v>
      </c>
      <c r="U88" s="228" t="s">
        <v>245</v>
      </c>
      <c r="V88" s="236">
        <v>20181210</v>
      </c>
      <c r="W88" s="228" t="s">
        <v>96</v>
      </c>
      <c r="Y88" s="228">
        <v>400</v>
      </c>
      <c r="Z88" s="228" t="s">
        <v>1151</v>
      </c>
      <c r="AA88" s="237"/>
      <c r="AB88" s="237"/>
      <c r="AC88" s="234" t="s">
        <v>1631</v>
      </c>
      <c r="AW88" s="228" t="s">
        <v>246</v>
      </c>
    </row>
    <row r="89" spans="1:49" ht="15" hidden="1" customHeight="1" x14ac:dyDescent="0.25">
      <c r="A89" s="233" t="s">
        <v>1905</v>
      </c>
      <c r="B89" s="228" t="s">
        <v>1755</v>
      </c>
      <c r="C89" s="234" t="s">
        <v>2162</v>
      </c>
      <c r="D89" s="228" t="s">
        <v>1579</v>
      </c>
      <c r="E89" s="228" t="s">
        <v>1577</v>
      </c>
      <c r="F89" s="228" t="s">
        <v>734</v>
      </c>
      <c r="G89" s="228" t="s">
        <v>1060</v>
      </c>
      <c r="H89" s="228" t="s">
        <v>1559</v>
      </c>
      <c r="I89" s="228">
        <v>2014</v>
      </c>
      <c r="J89" s="228">
        <v>2014</v>
      </c>
      <c r="K89" s="227" t="s">
        <v>1146</v>
      </c>
      <c r="L89" s="239" t="s">
        <v>1992</v>
      </c>
      <c r="M89" s="239"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36"/>
      <c r="Q89" s="226" t="s">
        <v>1102</v>
      </c>
      <c r="R89" s="229"/>
      <c r="S89" s="229">
        <v>32647</v>
      </c>
      <c r="T89" s="228"/>
      <c r="V89" s="228">
        <v>20181210</v>
      </c>
      <c r="W89" s="228" t="s">
        <v>96</v>
      </c>
      <c r="Y89" s="228">
        <v>400</v>
      </c>
      <c r="Z89" s="228" t="s">
        <v>1151</v>
      </c>
      <c r="AA89" s="237" t="s">
        <v>1912</v>
      </c>
      <c r="AB89" s="237"/>
      <c r="AC89" s="234" t="s">
        <v>1631</v>
      </c>
      <c r="AF89" s="228"/>
      <c r="AI89" s="228"/>
      <c r="AL89" s="236"/>
      <c r="AM89" s="236"/>
      <c r="AT89" s="228"/>
    </row>
    <row r="90" spans="1:49" ht="15" hidden="1" customHeight="1" x14ac:dyDescent="0.25">
      <c r="A90" s="228"/>
      <c r="C90" s="228" t="s">
        <v>289</v>
      </c>
      <c r="D90" s="237" t="s">
        <v>1311</v>
      </c>
      <c r="E90" s="228" t="s">
        <v>1577</v>
      </c>
      <c r="G90" s="228" t="s">
        <v>1060</v>
      </c>
      <c r="I90" s="228">
        <v>2020</v>
      </c>
      <c r="J90" s="228">
        <v>2020</v>
      </c>
      <c r="K90" s="231" t="s">
        <v>1127</v>
      </c>
      <c r="O90" s="228" t="s">
        <v>1401</v>
      </c>
      <c r="Q90" s="228" t="s">
        <v>1304</v>
      </c>
      <c r="S90" s="236">
        <v>4326</v>
      </c>
      <c r="U90" s="228" t="s">
        <v>1134</v>
      </c>
      <c r="V90" s="228">
        <v>20181109</v>
      </c>
      <c r="W90" s="228" t="s">
        <v>1128</v>
      </c>
      <c r="X90" s="231" t="s">
        <v>1129</v>
      </c>
      <c r="Y90" s="228">
        <v>100</v>
      </c>
      <c r="AN90" s="236">
        <v>1</v>
      </c>
      <c r="AS90" s="236" t="s">
        <v>1206</v>
      </c>
      <c r="AV90" s="228" t="s">
        <v>1312</v>
      </c>
      <c r="AW90" s="228" t="s">
        <v>1313</v>
      </c>
    </row>
    <row r="91" spans="1:49" ht="15" hidden="1" customHeight="1" x14ac:dyDescent="0.25">
      <c r="A91" s="228"/>
      <c r="C91" s="228" t="s">
        <v>1143</v>
      </c>
      <c r="D91" s="237"/>
      <c r="E91" s="228" t="s">
        <v>1577</v>
      </c>
      <c r="G91" s="228" t="s">
        <v>1060</v>
      </c>
      <c r="I91" s="228">
        <v>2010</v>
      </c>
      <c r="J91" s="228">
        <v>2010</v>
      </c>
      <c r="K91" s="231" t="s">
        <v>1127</v>
      </c>
      <c r="O91" s="228" t="s">
        <v>1402</v>
      </c>
      <c r="Q91" s="228" t="s">
        <v>1304</v>
      </c>
      <c r="S91" s="236">
        <v>4326</v>
      </c>
      <c r="U91" s="228" t="s">
        <v>1134</v>
      </c>
      <c r="V91" s="228">
        <v>20181109</v>
      </c>
      <c r="W91" s="228" t="s">
        <v>1128</v>
      </c>
      <c r="X91" s="231" t="s">
        <v>1129</v>
      </c>
      <c r="Y91" s="228">
        <v>100</v>
      </c>
      <c r="AN91" s="236">
        <v>1</v>
      </c>
      <c r="AV91" s="228" t="s">
        <v>71</v>
      </c>
      <c r="AW91" s="228" t="s">
        <v>1142</v>
      </c>
    </row>
    <row r="92" spans="1:49" ht="15" hidden="1" customHeight="1" x14ac:dyDescent="0.25">
      <c r="A92" s="228"/>
      <c r="C92" s="228" t="s">
        <v>1108</v>
      </c>
      <c r="D92" s="228" t="s">
        <v>1097</v>
      </c>
      <c r="E92" s="228" t="s">
        <v>1577</v>
      </c>
      <c r="G92" s="228" t="s">
        <v>1060</v>
      </c>
      <c r="I92" s="228">
        <v>2017</v>
      </c>
      <c r="J92" s="228">
        <v>2017</v>
      </c>
      <c r="K92" s="228" t="s">
        <v>99</v>
      </c>
      <c r="O92" s="228" t="s">
        <v>1403</v>
      </c>
      <c r="Q92" s="228" t="s">
        <v>1102</v>
      </c>
      <c r="S92" s="236">
        <v>4326</v>
      </c>
      <c r="U92" s="231" t="s">
        <v>1106</v>
      </c>
      <c r="V92" s="228">
        <v>20190409</v>
      </c>
      <c r="W92" s="228" t="s">
        <v>1384</v>
      </c>
      <c r="X92" s="228" t="s">
        <v>1131</v>
      </c>
      <c r="Y92" s="228" t="s">
        <v>95</v>
      </c>
    </row>
    <row r="93" spans="1:49" ht="15" hidden="1" customHeight="1" x14ac:dyDescent="0.25">
      <c r="A93" s="228"/>
      <c r="C93" s="228" t="s">
        <v>1109</v>
      </c>
      <c r="D93" s="228" t="s">
        <v>1080</v>
      </c>
      <c r="E93" s="228" t="s">
        <v>1577</v>
      </c>
      <c r="G93" s="228" t="s">
        <v>1060</v>
      </c>
      <c r="I93" s="228">
        <v>2017</v>
      </c>
      <c r="J93" s="228">
        <v>2017</v>
      </c>
      <c r="K93" s="228" t="s">
        <v>99</v>
      </c>
      <c r="O93" s="228" t="s">
        <v>1404</v>
      </c>
      <c r="Q93" s="228" t="s">
        <v>1102</v>
      </c>
      <c r="S93" s="236">
        <v>4326</v>
      </c>
      <c r="U93" s="231" t="s">
        <v>1106</v>
      </c>
      <c r="V93" s="228">
        <v>20190409</v>
      </c>
      <c r="W93" s="228" t="s">
        <v>1384</v>
      </c>
      <c r="X93" s="228" t="s">
        <v>1131</v>
      </c>
      <c r="Y93" s="228" t="s">
        <v>91</v>
      </c>
    </row>
    <row r="94" spans="1:49" ht="15" hidden="1" customHeight="1" x14ac:dyDescent="0.25">
      <c r="A94" s="228"/>
      <c r="C94" s="228" t="s">
        <v>1110</v>
      </c>
      <c r="D94" s="228" t="s">
        <v>1069</v>
      </c>
      <c r="E94" s="228" t="s">
        <v>1577</v>
      </c>
      <c r="G94" s="228" t="s">
        <v>1060</v>
      </c>
      <c r="I94" s="228">
        <v>2017</v>
      </c>
      <c r="J94" s="228">
        <v>2017</v>
      </c>
      <c r="K94" s="228" t="s">
        <v>99</v>
      </c>
      <c r="O94" s="228" t="s">
        <v>1405</v>
      </c>
      <c r="Q94" s="228" t="s">
        <v>1102</v>
      </c>
      <c r="S94" s="236">
        <v>4326</v>
      </c>
      <c r="U94" s="231" t="s">
        <v>1106</v>
      </c>
      <c r="V94" s="228">
        <v>20190409</v>
      </c>
      <c r="W94" s="228" t="s">
        <v>1384</v>
      </c>
      <c r="X94" s="228" t="s">
        <v>1131</v>
      </c>
      <c r="Y94" s="228" t="s">
        <v>92</v>
      </c>
      <c r="AW94" s="228" t="s">
        <v>170</v>
      </c>
    </row>
    <row r="95" spans="1:49" ht="15" hidden="1" customHeight="1" x14ac:dyDescent="0.25">
      <c r="A95" s="228"/>
      <c r="C95" s="228" t="s">
        <v>1111</v>
      </c>
      <c r="D95" s="228" t="s">
        <v>1133</v>
      </c>
      <c r="E95" s="228" t="s">
        <v>1577</v>
      </c>
      <c r="G95" s="228" t="s">
        <v>1060</v>
      </c>
      <c r="I95" s="228">
        <v>2017</v>
      </c>
      <c r="J95" s="228">
        <v>2017</v>
      </c>
      <c r="K95" s="228" t="s">
        <v>99</v>
      </c>
      <c r="O95" s="228" t="s">
        <v>1406</v>
      </c>
      <c r="Q95" s="228" t="s">
        <v>1102</v>
      </c>
      <c r="S95" s="236">
        <v>4326</v>
      </c>
      <c r="U95" s="228" t="s">
        <v>1107</v>
      </c>
      <c r="V95" s="228">
        <v>20190409</v>
      </c>
      <c r="W95" s="228" t="s">
        <v>1384</v>
      </c>
      <c r="X95" s="228" t="s">
        <v>1131</v>
      </c>
      <c r="Y95" s="228" t="s">
        <v>93</v>
      </c>
    </row>
    <row r="96" spans="1:49" ht="15" hidden="1" customHeight="1" x14ac:dyDescent="0.25">
      <c r="A96" s="228"/>
      <c r="C96" s="228" t="s">
        <v>272</v>
      </c>
      <c r="E96" s="228" t="s">
        <v>1577</v>
      </c>
      <c r="G96" s="228" t="s">
        <v>1060</v>
      </c>
      <c r="I96" s="228">
        <v>2010</v>
      </c>
      <c r="J96" s="228">
        <v>2010</v>
      </c>
      <c r="K96" s="228" t="s">
        <v>7</v>
      </c>
      <c r="O96" s="228" t="s">
        <v>1419</v>
      </c>
      <c r="Q96" s="228" t="s">
        <v>1103</v>
      </c>
      <c r="U96" s="231" t="s">
        <v>120</v>
      </c>
      <c r="V96" s="228">
        <v>20190116</v>
      </c>
      <c r="W96" s="228" t="s">
        <v>96</v>
      </c>
      <c r="Y96" s="228" t="s">
        <v>92</v>
      </c>
    </row>
    <row r="97" spans="1:49" ht="15" hidden="1" customHeight="1" x14ac:dyDescent="0.25">
      <c r="A97" s="228"/>
      <c r="C97" s="228" t="s">
        <v>271</v>
      </c>
      <c r="E97" s="228" t="s">
        <v>1577</v>
      </c>
      <c r="G97" s="228" t="s">
        <v>1060</v>
      </c>
      <c r="I97" s="228">
        <v>2010</v>
      </c>
      <c r="J97" s="228">
        <v>2010</v>
      </c>
      <c r="K97" s="228" t="s">
        <v>7</v>
      </c>
      <c r="O97" s="228" t="s">
        <v>1420</v>
      </c>
      <c r="U97" s="228" t="s">
        <v>101</v>
      </c>
      <c r="V97" s="228">
        <v>20190116</v>
      </c>
      <c r="W97" s="228" t="s">
        <v>96</v>
      </c>
      <c r="Y97" s="228" t="s">
        <v>92</v>
      </c>
    </row>
    <row r="98" spans="1:49" ht="15" hidden="1" customHeight="1" x14ac:dyDescent="0.25">
      <c r="A98" s="228"/>
      <c r="C98" s="228" t="s">
        <v>270</v>
      </c>
      <c r="E98" s="228" t="s">
        <v>1577</v>
      </c>
      <c r="G98" s="228" t="s">
        <v>1060</v>
      </c>
      <c r="I98" s="228">
        <v>2010</v>
      </c>
      <c r="J98" s="228">
        <v>2010</v>
      </c>
      <c r="K98" s="228" t="s">
        <v>7</v>
      </c>
      <c r="O98" s="228" t="s">
        <v>1421</v>
      </c>
      <c r="U98" s="228" t="s">
        <v>127</v>
      </c>
      <c r="V98" s="228">
        <v>20190116</v>
      </c>
      <c r="W98" s="228" t="s">
        <v>96</v>
      </c>
      <c r="Y98" s="228" t="s">
        <v>149</v>
      </c>
    </row>
    <row r="99" spans="1:49" ht="15" hidden="1" customHeight="1" x14ac:dyDescent="0.25">
      <c r="A99" s="228"/>
      <c r="C99" s="228" t="s">
        <v>269</v>
      </c>
      <c r="E99" s="228" t="s">
        <v>1577</v>
      </c>
      <c r="G99" s="228" t="s">
        <v>1060</v>
      </c>
      <c r="I99" s="228">
        <v>2010</v>
      </c>
      <c r="J99" s="228">
        <v>2010</v>
      </c>
      <c r="K99" s="228" t="s">
        <v>7</v>
      </c>
      <c r="O99" s="228" t="s">
        <v>1422</v>
      </c>
      <c r="U99" s="228" t="s">
        <v>132</v>
      </c>
      <c r="V99" s="228">
        <v>20190116</v>
      </c>
      <c r="W99" s="228" t="s">
        <v>96</v>
      </c>
      <c r="Y99" s="228" t="s">
        <v>149</v>
      </c>
    </row>
    <row r="100" spans="1:49" ht="15" hidden="1" customHeight="1" x14ac:dyDescent="0.25">
      <c r="A100" s="228"/>
      <c r="C100" s="228" t="s">
        <v>295</v>
      </c>
      <c r="E100" s="228" t="s">
        <v>1577</v>
      </c>
      <c r="G100" s="228" t="s">
        <v>1060</v>
      </c>
      <c r="I100" s="228">
        <v>2010</v>
      </c>
      <c r="J100" s="228">
        <v>2010</v>
      </c>
      <c r="K100" s="228" t="s">
        <v>7</v>
      </c>
      <c r="O100" s="228" t="s">
        <v>1423</v>
      </c>
      <c r="U100" s="228" t="s">
        <v>145</v>
      </c>
      <c r="V100" s="228">
        <v>20190116</v>
      </c>
      <c r="W100" s="228" t="s">
        <v>96</v>
      </c>
      <c r="Y100" s="228" t="s">
        <v>149</v>
      </c>
    </row>
    <row r="101" spans="1:49" ht="15" hidden="1" customHeight="1" x14ac:dyDescent="0.25">
      <c r="A101" s="228"/>
      <c r="C101" s="228" t="s">
        <v>188</v>
      </c>
      <c r="E101" s="228" t="s">
        <v>1577</v>
      </c>
      <c r="G101" s="228" t="s">
        <v>1060</v>
      </c>
      <c r="I101" s="228">
        <v>2019</v>
      </c>
      <c r="J101" s="228">
        <v>2019</v>
      </c>
      <c r="K101" s="228" t="s">
        <v>162</v>
      </c>
      <c r="O101" s="228" t="s">
        <v>1424</v>
      </c>
      <c r="U101" s="231" t="s">
        <v>161</v>
      </c>
      <c r="V101" s="228">
        <v>20190117</v>
      </c>
      <c r="W101" s="228" t="s">
        <v>96</v>
      </c>
      <c r="Y101" s="228" t="s">
        <v>163</v>
      </c>
      <c r="AW101" s="228" t="s">
        <v>156</v>
      </c>
    </row>
    <row r="102" spans="1:49" ht="15" hidden="1" customHeight="1" x14ac:dyDescent="0.25">
      <c r="A102" s="228"/>
      <c r="C102" s="228" t="s">
        <v>290</v>
      </c>
      <c r="E102" s="228" t="s">
        <v>1577</v>
      </c>
      <c r="G102" s="228" t="s">
        <v>1060</v>
      </c>
      <c r="I102" s="228">
        <v>2018</v>
      </c>
      <c r="J102" s="228">
        <v>2018</v>
      </c>
      <c r="K102" s="228" t="s">
        <v>162</v>
      </c>
      <c r="O102" s="228" t="s">
        <v>1425</v>
      </c>
      <c r="U102" s="228" t="s">
        <v>160</v>
      </c>
      <c r="V102" s="228">
        <v>20190117</v>
      </c>
      <c r="W102" s="228" t="s">
        <v>96</v>
      </c>
      <c r="Y102" s="228" t="s">
        <v>163</v>
      </c>
      <c r="AW102" s="228" t="s">
        <v>156</v>
      </c>
    </row>
    <row r="103" spans="1:49" ht="15" hidden="1" customHeight="1" x14ac:dyDescent="0.25">
      <c r="A103" s="228"/>
      <c r="C103" s="228" t="s">
        <v>189</v>
      </c>
      <c r="E103" s="228" t="s">
        <v>1577</v>
      </c>
      <c r="G103" s="228" t="s">
        <v>1060</v>
      </c>
      <c r="I103" s="228">
        <v>2019</v>
      </c>
      <c r="J103" s="228">
        <v>2019</v>
      </c>
      <c r="K103" s="228" t="s">
        <v>162</v>
      </c>
      <c r="O103" s="228" t="s">
        <v>1426</v>
      </c>
      <c r="U103" s="228" t="s">
        <v>159</v>
      </c>
      <c r="V103" s="228">
        <v>20190117</v>
      </c>
      <c r="W103" s="228" t="s">
        <v>96</v>
      </c>
      <c r="Y103" s="228" t="s">
        <v>164</v>
      </c>
      <c r="AW103" s="228" t="s">
        <v>157</v>
      </c>
    </row>
    <row r="104" spans="1:49" ht="15" hidden="1" customHeight="1" x14ac:dyDescent="0.25">
      <c r="A104" s="228"/>
      <c r="C104" s="228" t="s">
        <v>291</v>
      </c>
      <c r="E104" s="228" t="s">
        <v>1577</v>
      </c>
      <c r="G104" s="228" t="s">
        <v>1060</v>
      </c>
      <c r="I104" s="228">
        <v>2018</v>
      </c>
      <c r="J104" s="228">
        <v>2018</v>
      </c>
      <c r="K104" s="228" t="s">
        <v>162</v>
      </c>
      <c r="O104" s="228" t="s">
        <v>1427</v>
      </c>
      <c r="U104" s="228" t="s">
        <v>158</v>
      </c>
      <c r="V104" s="228">
        <v>20190117</v>
      </c>
      <c r="W104" s="228" t="s">
        <v>96</v>
      </c>
      <c r="Y104" s="228" t="s">
        <v>164</v>
      </c>
      <c r="AW104" s="228" t="s">
        <v>157</v>
      </c>
    </row>
    <row r="105" spans="1:49" ht="15" hidden="1" customHeight="1" x14ac:dyDescent="0.25">
      <c r="A105" s="228"/>
      <c r="C105" s="228" t="s">
        <v>353</v>
      </c>
      <c r="E105" s="228" t="s">
        <v>1577</v>
      </c>
      <c r="G105" s="228" t="s">
        <v>1060</v>
      </c>
      <c r="I105" s="228">
        <v>2018</v>
      </c>
      <c r="J105" s="228">
        <v>2017</v>
      </c>
      <c r="K105" s="228" t="s">
        <v>194</v>
      </c>
      <c r="O105" s="228" t="s">
        <v>1434</v>
      </c>
      <c r="U105" s="228" t="s">
        <v>361</v>
      </c>
      <c r="V105" s="228">
        <v>20190111</v>
      </c>
      <c r="W105" s="228" t="s">
        <v>96</v>
      </c>
      <c r="Y105" s="228" t="s">
        <v>149</v>
      </c>
      <c r="AW105" s="228" t="s">
        <v>196</v>
      </c>
    </row>
    <row r="106" spans="1:49" ht="15" hidden="1" customHeight="1" x14ac:dyDescent="0.25">
      <c r="A106" s="228"/>
      <c r="C106" s="228" t="s">
        <v>355</v>
      </c>
      <c r="E106" s="228" t="s">
        <v>1577</v>
      </c>
      <c r="G106" s="228" t="s">
        <v>1060</v>
      </c>
      <c r="I106" s="228">
        <v>2017</v>
      </c>
      <c r="J106" s="228">
        <v>2017</v>
      </c>
      <c r="K106" s="228" t="s">
        <v>198</v>
      </c>
      <c r="O106" s="228" t="s">
        <v>1410</v>
      </c>
      <c r="U106" s="228" t="s">
        <v>203</v>
      </c>
      <c r="V106" s="228">
        <v>20190118</v>
      </c>
      <c r="W106" s="228" t="s">
        <v>96</v>
      </c>
      <c r="Y106" s="228" t="s">
        <v>205</v>
      </c>
      <c r="AV106" s="228" t="s">
        <v>204</v>
      </c>
      <c r="AW106" s="228" t="s">
        <v>206</v>
      </c>
    </row>
    <row r="107" spans="1:49" ht="15" hidden="1" customHeight="1" x14ac:dyDescent="0.25">
      <c r="A107" s="228"/>
      <c r="C107" s="228" t="s">
        <v>285</v>
      </c>
      <c r="E107" s="228" t="s">
        <v>1577</v>
      </c>
      <c r="G107" s="228" t="s">
        <v>1060</v>
      </c>
      <c r="I107" s="228">
        <v>2016</v>
      </c>
      <c r="J107" s="228">
        <v>2016</v>
      </c>
      <c r="K107" s="228" t="s">
        <v>211</v>
      </c>
      <c r="O107" s="235" t="s">
        <v>1435</v>
      </c>
      <c r="Q107" s="235"/>
      <c r="R107" s="243"/>
      <c r="S107" s="243"/>
      <c r="T107" s="244"/>
      <c r="U107" s="231" t="s">
        <v>284</v>
      </c>
      <c r="V107" s="228">
        <v>20190118</v>
      </c>
      <c r="W107" s="228" t="s">
        <v>96</v>
      </c>
      <c r="AN107" s="243"/>
      <c r="AO107" s="243"/>
      <c r="AP107" s="243"/>
      <c r="AQ107" s="243"/>
      <c r="AR107" s="243"/>
      <c r="AS107" s="243"/>
      <c r="AT107" s="243"/>
      <c r="AU107" s="243"/>
    </row>
    <row r="108" spans="1:49" ht="15" hidden="1" customHeight="1" x14ac:dyDescent="0.25">
      <c r="A108" s="228"/>
      <c r="C108" s="228" t="s">
        <v>287</v>
      </c>
      <c r="E108" s="228" t="s">
        <v>1577</v>
      </c>
      <c r="G108" s="228" t="s">
        <v>1060</v>
      </c>
      <c r="I108" s="228">
        <v>2016</v>
      </c>
      <c r="J108" s="228">
        <v>2016</v>
      </c>
      <c r="K108" s="228" t="s">
        <v>211</v>
      </c>
      <c r="O108" s="228" t="s">
        <v>1436</v>
      </c>
      <c r="U108" s="231" t="s">
        <v>212</v>
      </c>
      <c r="V108" s="228">
        <v>20190118</v>
      </c>
      <c r="W108" s="228" t="s">
        <v>96</v>
      </c>
    </row>
    <row r="109" spans="1:49" ht="15" hidden="1" customHeight="1" x14ac:dyDescent="0.25">
      <c r="A109" s="228"/>
      <c r="C109" s="228" t="s">
        <v>2163</v>
      </c>
      <c r="E109" s="228" t="s">
        <v>1577</v>
      </c>
      <c r="G109" s="228" t="s">
        <v>1060</v>
      </c>
      <c r="I109" s="228">
        <v>2014</v>
      </c>
      <c r="J109" s="228">
        <v>2014</v>
      </c>
      <c r="K109" s="227" t="s">
        <v>1146</v>
      </c>
      <c r="O109" s="228" t="s">
        <v>1562</v>
      </c>
      <c r="U109" s="228" t="s">
        <v>184</v>
      </c>
      <c r="V109" s="228">
        <v>20181210</v>
      </c>
      <c r="W109" s="228" t="s">
        <v>96</v>
      </c>
      <c r="Y109" s="228" t="s">
        <v>218</v>
      </c>
      <c r="AW109" s="228" t="s">
        <v>208</v>
      </c>
    </row>
    <row r="110" spans="1:49" ht="15" hidden="1" customHeight="1" x14ac:dyDescent="0.25">
      <c r="A110" s="228"/>
      <c r="C110" s="228" t="s">
        <v>2164</v>
      </c>
      <c r="E110" s="228" t="s">
        <v>1577</v>
      </c>
      <c r="G110" s="228" t="s">
        <v>1060</v>
      </c>
      <c r="I110" s="228">
        <v>2014</v>
      </c>
      <c r="J110" s="228">
        <v>2014</v>
      </c>
      <c r="K110" s="227" t="s">
        <v>1146</v>
      </c>
      <c r="O110" s="228" t="s">
        <v>1563</v>
      </c>
      <c r="U110" s="228" t="s">
        <v>183</v>
      </c>
      <c r="V110" s="228">
        <v>20181210</v>
      </c>
      <c r="W110" s="228" t="s">
        <v>96</v>
      </c>
      <c r="Y110" s="228" t="s">
        <v>163</v>
      </c>
    </row>
    <row r="111" spans="1:49" ht="15" hidden="1" customHeight="1" x14ac:dyDescent="0.25">
      <c r="A111" s="228"/>
      <c r="C111" s="228" t="s">
        <v>259</v>
      </c>
      <c r="E111" s="228" t="s">
        <v>1577</v>
      </c>
      <c r="G111" s="228" t="s">
        <v>1060</v>
      </c>
      <c r="AW111" s="228" t="s">
        <v>216</v>
      </c>
    </row>
    <row r="112" spans="1:49" ht="15" hidden="1" customHeight="1" x14ac:dyDescent="0.25">
      <c r="A112" s="228"/>
      <c r="C112" s="228" t="s">
        <v>2165</v>
      </c>
      <c r="E112" s="228" t="s">
        <v>1577</v>
      </c>
      <c r="G112" s="228" t="s">
        <v>1060</v>
      </c>
      <c r="I112" s="228">
        <v>2014</v>
      </c>
      <c r="J112" s="228">
        <v>2014</v>
      </c>
      <c r="K112" s="227" t="s">
        <v>1146</v>
      </c>
      <c r="O112" s="228" t="s">
        <v>1563</v>
      </c>
      <c r="U112" s="228" t="s">
        <v>183</v>
      </c>
      <c r="V112" s="228">
        <v>20181210</v>
      </c>
      <c r="W112" s="228" t="s">
        <v>96</v>
      </c>
      <c r="Y112" s="228" t="s">
        <v>163</v>
      </c>
    </row>
    <row r="113" spans="1:49" ht="15" hidden="1" customHeight="1" x14ac:dyDescent="0.25">
      <c r="A113" s="228"/>
      <c r="C113" s="228" t="s">
        <v>260</v>
      </c>
      <c r="E113" s="228" t="s">
        <v>1577</v>
      </c>
      <c r="G113" s="228" t="s">
        <v>1060</v>
      </c>
    </row>
    <row r="114" spans="1:49" ht="15" hidden="1" customHeight="1" x14ac:dyDescent="0.25">
      <c r="A114" s="228"/>
      <c r="C114" s="228" t="s">
        <v>273</v>
      </c>
      <c r="E114" s="228" t="s">
        <v>1577</v>
      </c>
      <c r="G114" s="228" t="s">
        <v>1060</v>
      </c>
      <c r="I114" s="228">
        <v>2018</v>
      </c>
      <c r="J114" s="228">
        <v>2018</v>
      </c>
      <c r="K114" s="228" t="s">
        <v>7</v>
      </c>
      <c r="O114" s="228" t="s">
        <v>1437</v>
      </c>
      <c r="U114" s="228" t="s">
        <v>225</v>
      </c>
      <c r="V114" s="228">
        <v>20180118</v>
      </c>
      <c r="W114" s="228" t="s">
        <v>96</v>
      </c>
      <c r="Y114" s="228" t="s">
        <v>149</v>
      </c>
      <c r="AW114" s="228" t="s">
        <v>226</v>
      </c>
    </row>
    <row r="115" spans="1:49" ht="15" hidden="1" customHeight="1" x14ac:dyDescent="0.25">
      <c r="A115" s="228"/>
      <c r="C115" s="228" t="s">
        <v>274</v>
      </c>
      <c r="E115" s="228" t="s">
        <v>1577</v>
      </c>
      <c r="G115" s="228" t="s">
        <v>1060</v>
      </c>
      <c r="I115" s="228">
        <v>2018</v>
      </c>
      <c r="J115" s="228">
        <v>2017</v>
      </c>
      <c r="K115" s="228" t="s">
        <v>7</v>
      </c>
      <c r="O115" s="228" t="s">
        <v>1438</v>
      </c>
      <c r="U115" s="228" t="s">
        <v>233</v>
      </c>
      <c r="V115" s="228">
        <v>20180121</v>
      </c>
      <c r="W115" s="228" t="s">
        <v>96</v>
      </c>
      <c r="Y115" s="228" t="s">
        <v>149</v>
      </c>
      <c r="AW115" s="228" t="s">
        <v>234</v>
      </c>
    </row>
    <row r="116" spans="1:49" ht="15" hidden="1" customHeight="1" x14ac:dyDescent="0.25">
      <c r="A116" s="228"/>
      <c r="C116" s="228" t="s">
        <v>276</v>
      </c>
      <c r="E116" s="228" t="s">
        <v>1577</v>
      </c>
      <c r="G116" s="228" t="s">
        <v>1060</v>
      </c>
      <c r="I116" s="228">
        <v>2018</v>
      </c>
      <c r="J116" s="228">
        <v>2017</v>
      </c>
      <c r="K116" s="228" t="s">
        <v>237</v>
      </c>
      <c r="O116" s="228" t="s">
        <v>1411</v>
      </c>
      <c r="U116" s="228" t="s">
        <v>236</v>
      </c>
      <c r="V116" s="228">
        <v>20180121</v>
      </c>
      <c r="W116" s="228" t="s">
        <v>96</v>
      </c>
      <c r="Y116" s="228" t="s">
        <v>241</v>
      </c>
    </row>
    <row r="117" spans="1:49" ht="15" hidden="1" customHeight="1" x14ac:dyDescent="0.25">
      <c r="A117" s="228"/>
      <c r="C117" s="245" t="s">
        <v>242</v>
      </c>
      <c r="D117" s="245"/>
      <c r="E117" s="228" t="s">
        <v>1577</v>
      </c>
      <c r="G117" s="228" t="s">
        <v>1060</v>
      </c>
    </row>
    <row r="118" spans="1:49" ht="15" hidden="1" customHeight="1" x14ac:dyDescent="0.25">
      <c r="A118" s="228"/>
      <c r="C118" s="245" t="s">
        <v>243</v>
      </c>
      <c r="D118" s="245"/>
      <c r="E118" s="228" t="s">
        <v>1577</v>
      </c>
      <c r="G118" s="228" t="s">
        <v>1060</v>
      </c>
    </row>
    <row r="119" spans="1:49" ht="15" hidden="1" customHeight="1" x14ac:dyDescent="0.25">
      <c r="A119" s="228"/>
      <c r="C119" s="228" t="s">
        <v>277</v>
      </c>
      <c r="E119" s="228" t="s">
        <v>1577</v>
      </c>
      <c r="G119" s="228" t="s">
        <v>1060</v>
      </c>
      <c r="I119" s="228">
        <v>2010</v>
      </c>
      <c r="J119" s="228">
        <v>2010</v>
      </c>
      <c r="K119" s="228" t="s">
        <v>7</v>
      </c>
      <c r="O119" s="228" t="s">
        <v>1440</v>
      </c>
      <c r="U119" s="228" t="s">
        <v>146</v>
      </c>
      <c r="V119" s="228">
        <v>20190116</v>
      </c>
      <c r="W119" s="228" t="s">
        <v>96</v>
      </c>
      <c r="Y119" s="228" t="s">
        <v>149</v>
      </c>
    </row>
    <row r="120" spans="1:49" ht="15" hidden="1" customHeight="1" x14ac:dyDescent="0.25">
      <c r="A120" s="228"/>
      <c r="C120" s="228" t="s">
        <v>281</v>
      </c>
      <c r="E120" s="228" t="s">
        <v>1577</v>
      </c>
      <c r="G120" s="228" t="s">
        <v>1060</v>
      </c>
      <c r="I120" s="228">
        <v>2019</v>
      </c>
      <c r="J120" s="228">
        <v>2019</v>
      </c>
      <c r="K120" s="228" t="s">
        <v>230</v>
      </c>
      <c r="O120" s="228" t="s">
        <v>1439</v>
      </c>
      <c r="U120" s="228" t="s">
        <v>229</v>
      </c>
      <c r="V120" s="228">
        <v>20180121</v>
      </c>
      <c r="W120" s="228" t="s">
        <v>96</v>
      </c>
      <c r="Y120" s="228" t="s">
        <v>149</v>
      </c>
      <c r="AW120" s="228" t="s">
        <v>231</v>
      </c>
    </row>
    <row r="121" spans="1:49" ht="15" hidden="1" customHeight="1" x14ac:dyDescent="0.25">
      <c r="A121" s="228"/>
      <c r="C121" s="228" t="s">
        <v>262</v>
      </c>
      <c r="E121" s="228" t="s">
        <v>1577</v>
      </c>
      <c r="G121" s="228" t="s">
        <v>1060</v>
      </c>
      <c r="K121" s="228" t="s">
        <v>68</v>
      </c>
      <c r="V121" s="236" t="s">
        <v>181</v>
      </c>
      <c r="W121" s="228" t="s">
        <v>76</v>
      </c>
      <c r="X121" s="231" t="s">
        <v>1126</v>
      </c>
      <c r="Y121" s="228" t="s">
        <v>217</v>
      </c>
      <c r="AW121" s="228" t="s">
        <v>155</v>
      </c>
    </row>
    <row r="122" spans="1:49" ht="15" hidden="1" customHeight="1" x14ac:dyDescent="0.25">
      <c r="A122" s="228"/>
      <c r="C122" s="228" t="s">
        <v>2166</v>
      </c>
      <c r="E122" s="228" t="s">
        <v>1577</v>
      </c>
      <c r="G122" s="228" t="s">
        <v>1060</v>
      </c>
      <c r="I122" s="228">
        <v>2014</v>
      </c>
      <c r="J122" s="228">
        <v>2014</v>
      </c>
      <c r="K122" s="227" t="s">
        <v>1146</v>
      </c>
      <c r="O122" s="228" t="s">
        <v>1566</v>
      </c>
      <c r="U122" s="228" t="s">
        <v>247</v>
      </c>
      <c r="V122" s="236">
        <v>20181210</v>
      </c>
      <c r="W122" s="228" t="s">
        <v>96</v>
      </c>
      <c r="Y122" s="228" t="s">
        <v>163</v>
      </c>
      <c r="AW122" s="228" t="s">
        <v>248</v>
      </c>
    </row>
    <row r="123" spans="1:49" ht="15" hidden="1" customHeight="1" x14ac:dyDescent="0.25">
      <c r="A123" s="228"/>
      <c r="C123" s="245" t="s">
        <v>251</v>
      </c>
      <c r="D123" s="245"/>
      <c r="E123" s="228" t="s">
        <v>1577</v>
      </c>
      <c r="G123" s="228" t="s">
        <v>1060</v>
      </c>
      <c r="V123" s="236"/>
    </row>
    <row r="124" spans="1:49" ht="15" hidden="1" customHeight="1" x14ac:dyDescent="0.25">
      <c r="A124" s="228"/>
      <c r="C124" s="228" t="s">
        <v>282</v>
      </c>
      <c r="E124" s="228" t="s">
        <v>1577</v>
      </c>
      <c r="G124" s="228" t="s">
        <v>1060</v>
      </c>
      <c r="I124" s="228">
        <v>2015</v>
      </c>
      <c r="J124" s="228">
        <v>2015</v>
      </c>
      <c r="K124" s="228" t="s">
        <v>7</v>
      </c>
      <c r="O124" s="228" t="s">
        <v>1441</v>
      </c>
      <c r="U124" s="228" t="s">
        <v>249</v>
      </c>
      <c r="V124" s="228">
        <v>20190121</v>
      </c>
      <c r="W124" s="228" t="s">
        <v>96</v>
      </c>
      <c r="Y124" s="228" t="s">
        <v>241</v>
      </c>
      <c r="AW124" s="228" t="s">
        <v>250</v>
      </c>
    </row>
    <row r="125" spans="1:49" ht="15" hidden="1" customHeight="1" x14ac:dyDescent="0.25">
      <c r="A125" s="228"/>
      <c r="C125" s="228" t="s">
        <v>2167</v>
      </c>
      <c r="E125" s="228" t="s">
        <v>1577</v>
      </c>
      <c r="G125" s="228" t="s">
        <v>1060</v>
      </c>
      <c r="I125" s="228">
        <v>2014</v>
      </c>
      <c r="J125" s="228">
        <v>2014</v>
      </c>
      <c r="K125" s="227" t="s">
        <v>1146</v>
      </c>
      <c r="O125" s="228" t="s">
        <v>1564</v>
      </c>
      <c r="U125" s="228" t="s">
        <v>253</v>
      </c>
      <c r="V125" s="236">
        <v>20181210</v>
      </c>
      <c r="W125" s="228" t="s">
        <v>96</v>
      </c>
      <c r="Y125" s="228" t="s">
        <v>163</v>
      </c>
      <c r="AW125" s="228" t="s">
        <v>254</v>
      </c>
    </row>
    <row r="126" spans="1:49" ht="15" hidden="1" customHeight="1" x14ac:dyDescent="0.25">
      <c r="A126" s="228"/>
      <c r="C126" s="228" t="s">
        <v>257</v>
      </c>
      <c r="E126" s="228" t="s">
        <v>1577</v>
      </c>
      <c r="G126" s="228" t="s">
        <v>1060</v>
      </c>
      <c r="K126" s="228" t="s">
        <v>68</v>
      </c>
      <c r="V126" s="236"/>
      <c r="W126" s="228" t="s">
        <v>76</v>
      </c>
      <c r="X126" s="231" t="s">
        <v>1126</v>
      </c>
      <c r="Y126" s="228" t="s">
        <v>439</v>
      </c>
    </row>
    <row r="127" spans="1:49" ht="15" hidden="1" customHeight="1" x14ac:dyDescent="0.25">
      <c r="A127" s="228"/>
      <c r="C127" s="228" t="s">
        <v>255</v>
      </c>
      <c r="E127" s="228" t="s">
        <v>1577</v>
      </c>
      <c r="G127" s="228" t="s">
        <v>1060</v>
      </c>
      <c r="I127" s="228">
        <v>2010</v>
      </c>
      <c r="J127" s="228">
        <v>2010</v>
      </c>
      <c r="K127" s="228" t="s">
        <v>7</v>
      </c>
      <c r="O127" s="228" t="s">
        <v>1442</v>
      </c>
      <c r="U127" s="228" t="s">
        <v>147</v>
      </c>
      <c r="V127" s="228">
        <v>20190116</v>
      </c>
      <c r="W127" s="228" t="s">
        <v>96</v>
      </c>
      <c r="Y127" s="228" t="s">
        <v>149</v>
      </c>
    </row>
    <row r="128" spans="1:49" ht="15" hidden="1" customHeight="1" x14ac:dyDescent="0.25">
      <c r="A128" s="228"/>
      <c r="E128" s="228" t="s">
        <v>442</v>
      </c>
      <c r="G128" s="228" t="s">
        <v>1060</v>
      </c>
      <c r="I128" s="228">
        <v>2005</v>
      </c>
      <c r="J128" s="228">
        <v>2005</v>
      </c>
      <c r="K128" s="228" t="s">
        <v>99</v>
      </c>
      <c r="O128" s="228" t="s">
        <v>1412</v>
      </c>
      <c r="U128" s="228" t="s">
        <v>177</v>
      </c>
      <c r="V128" s="228">
        <v>20190117</v>
      </c>
      <c r="W128" s="228" t="s">
        <v>98</v>
      </c>
      <c r="Y128" s="228" t="s">
        <v>94</v>
      </c>
      <c r="AW128" s="228" t="s">
        <v>97</v>
      </c>
    </row>
    <row r="129" spans="1:49" ht="15" hidden="1" customHeight="1" x14ac:dyDescent="0.25">
      <c r="A129" s="228"/>
      <c r="E129" s="228" t="s">
        <v>442</v>
      </c>
      <c r="G129" s="228" t="s">
        <v>1060</v>
      </c>
      <c r="I129" s="228">
        <v>2014</v>
      </c>
      <c r="J129" s="228">
        <v>2014</v>
      </c>
      <c r="K129" s="227" t="s">
        <v>1146</v>
      </c>
      <c r="O129" s="228" t="s">
        <v>1566</v>
      </c>
      <c r="U129" s="228" t="s">
        <v>182</v>
      </c>
      <c r="V129" s="228">
        <v>20181210</v>
      </c>
      <c r="W129" s="228" t="s">
        <v>96</v>
      </c>
      <c r="Y129" s="228" t="s">
        <v>94</v>
      </c>
      <c r="AW129" s="228" t="s">
        <v>97</v>
      </c>
    </row>
    <row r="130" spans="1:49" ht="15" hidden="1" customHeight="1" x14ac:dyDescent="0.25">
      <c r="A130" s="228"/>
      <c r="E130" s="228" t="s">
        <v>442</v>
      </c>
      <c r="G130" s="228" t="s">
        <v>1060</v>
      </c>
      <c r="I130" s="228" t="s">
        <v>169</v>
      </c>
      <c r="J130" s="228" t="s">
        <v>168</v>
      </c>
      <c r="K130" s="228" t="s">
        <v>167</v>
      </c>
      <c r="O130" s="228" t="s">
        <v>1413</v>
      </c>
      <c r="U130" s="228" t="s">
        <v>165</v>
      </c>
      <c r="V130" s="228">
        <v>20190117</v>
      </c>
      <c r="W130" s="228" t="s">
        <v>166</v>
      </c>
      <c r="X130" s="231" t="s">
        <v>1130</v>
      </c>
      <c r="AW130" s="228" t="s">
        <v>197</v>
      </c>
    </row>
    <row r="131" spans="1:49" ht="15" hidden="1" customHeight="1" x14ac:dyDescent="0.25">
      <c r="A131" s="228"/>
      <c r="C131" s="228" t="s">
        <v>188</v>
      </c>
      <c r="E131" s="228" t="s">
        <v>442</v>
      </c>
      <c r="G131" s="228" t="s">
        <v>1060</v>
      </c>
      <c r="I131" s="228">
        <v>2019</v>
      </c>
      <c r="J131" s="228">
        <v>2019</v>
      </c>
      <c r="K131" s="228" t="s">
        <v>162</v>
      </c>
      <c r="O131" s="228" t="s">
        <v>1424</v>
      </c>
      <c r="U131" s="228" t="s">
        <v>161</v>
      </c>
      <c r="V131" s="228">
        <v>20190117</v>
      </c>
      <c r="W131" s="228" t="s">
        <v>96</v>
      </c>
      <c r="Y131" s="228" t="s">
        <v>163</v>
      </c>
      <c r="AW131" s="228" t="s">
        <v>156</v>
      </c>
    </row>
    <row r="132" spans="1:49" ht="15" hidden="1" customHeight="1" x14ac:dyDescent="0.25">
      <c r="A132" s="228"/>
      <c r="C132" s="228" t="s">
        <v>290</v>
      </c>
      <c r="E132" s="228" t="s">
        <v>442</v>
      </c>
      <c r="G132" s="228" t="s">
        <v>1060</v>
      </c>
      <c r="I132" s="228">
        <v>2018</v>
      </c>
      <c r="J132" s="228">
        <v>2018</v>
      </c>
      <c r="K132" s="228" t="s">
        <v>162</v>
      </c>
      <c r="O132" s="228" t="s">
        <v>1425</v>
      </c>
      <c r="U132" s="228" t="s">
        <v>160</v>
      </c>
      <c r="V132" s="228">
        <v>20190117</v>
      </c>
      <c r="W132" s="228" t="s">
        <v>96</v>
      </c>
      <c r="Y132" s="228" t="s">
        <v>163</v>
      </c>
      <c r="AW132" s="228" t="s">
        <v>156</v>
      </c>
    </row>
    <row r="133" spans="1:49" ht="15" hidden="1" customHeight="1" x14ac:dyDescent="0.25">
      <c r="A133" s="228"/>
      <c r="C133" s="228" t="s">
        <v>189</v>
      </c>
      <c r="E133" s="228" t="s">
        <v>442</v>
      </c>
      <c r="G133" s="228" t="s">
        <v>1060</v>
      </c>
      <c r="I133" s="228">
        <v>2019</v>
      </c>
      <c r="J133" s="228">
        <v>2019</v>
      </c>
      <c r="K133" s="228" t="s">
        <v>162</v>
      </c>
      <c r="O133" s="228" t="s">
        <v>1426</v>
      </c>
      <c r="U133" s="228" t="s">
        <v>159</v>
      </c>
      <c r="V133" s="228">
        <v>20190117</v>
      </c>
      <c r="W133" s="228" t="s">
        <v>96</v>
      </c>
      <c r="Y133" s="228" t="s">
        <v>164</v>
      </c>
      <c r="AW133" s="228" t="s">
        <v>157</v>
      </c>
    </row>
    <row r="134" spans="1:49" ht="15" hidden="1" customHeight="1" x14ac:dyDescent="0.25">
      <c r="A134" s="228"/>
      <c r="C134" s="228" t="s">
        <v>291</v>
      </c>
      <c r="E134" s="228" t="s">
        <v>442</v>
      </c>
      <c r="G134" s="228" t="s">
        <v>1060</v>
      </c>
      <c r="I134" s="228">
        <v>2018</v>
      </c>
      <c r="J134" s="228">
        <v>2018</v>
      </c>
      <c r="K134" s="228" t="s">
        <v>162</v>
      </c>
      <c r="O134" s="228" t="s">
        <v>1427</v>
      </c>
      <c r="U134" s="228" t="s">
        <v>158</v>
      </c>
      <c r="V134" s="228">
        <v>20190117</v>
      </c>
      <c r="W134" s="228" t="s">
        <v>96</v>
      </c>
      <c r="Y134" s="228" t="s">
        <v>164</v>
      </c>
      <c r="AW134" s="228" t="s">
        <v>157</v>
      </c>
    </row>
    <row r="135" spans="1:49" ht="15" hidden="1" customHeight="1" x14ac:dyDescent="0.25">
      <c r="A135" s="228"/>
      <c r="C135" s="228" t="s">
        <v>2163</v>
      </c>
      <c r="E135" s="228" t="s">
        <v>442</v>
      </c>
      <c r="G135" s="228" t="s">
        <v>1060</v>
      </c>
      <c r="I135" s="228">
        <v>2014</v>
      </c>
      <c r="J135" s="228">
        <v>2014</v>
      </c>
      <c r="K135" s="227" t="s">
        <v>1146</v>
      </c>
      <c r="O135" s="228" t="s">
        <v>1562</v>
      </c>
      <c r="U135" s="228" t="s">
        <v>184</v>
      </c>
      <c r="V135" s="228">
        <v>20181210</v>
      </c>
      <c r="W135" s="228" t="s">
        <v>96</v>
      </c>
      <c r="Y135" s="228" t="s">
        <v>218</v>
      </c>
      <c r="AW135" s="228" t="s">
        <v>208</v>
      </c>
    </row>
    <row r="136" spans="1:49" ht="15" hidden="1" customHeight="1" x14ac:dyDescent="0.25">
      <c r="A136" s="228"/>
      <c r="C136" s="228" t="s">
        <v>259</v>
      </c>
      <c r="E136" s="228" t="s">
        <v>442</v>
      </c>
      <c r="G136" s="228" t="s">
        <v>1060</v>
      </c>
      <c r="AW136" s="228" t="s">
        <v>216</v>
      </c>
    </row>
    <row r="137" spans="1:49" ht="15" hidden="1" customHeight="1" x14ac:dyDescent="0.25">
      <c r="A137" s="228"/>
      <c r="C137" s="228" t="s">
        <v>260</v>
      </c>
      <c r="E137" s="228" t="s">
        <v>442</v>
      </c>
      <c r="G137" s="228" t="s">
        <v>1060</v>
      </c>
    </row>
    <row r="138" spans="1:49" ht="15" hidden="1" customHeight="1" x14ac:dyDescent="0.25">
      <c r="A138" s="228"/>
      <c r="C138" s="228" t="s">
        <v>2168</v>
      </c>
      <c r="E138" s="228" t="s">
        <v>442</v>
      </c>
      <c r="G138" s="228" t="s">
        <v>1060</v>
      </c>
      <c r="I138" s="228">
        <v>2014</v>
      </c>
      <c r="J138" s="228">
        <v>2014</v>
      </c>
      <c r="K138" s="227" t="s">
        <v>1146</v>
      </c>
      <c r="O138" s="228" t="s">
        <v>1561</v>
      </c>
      <c r="U138" s="228" t="s">
        <v>245</v>
      </c>
      <c r="V138" s="228">
        <v>20181210</v>
      </c>
      <c r="W138" s="228" t="s">
        <v>96</v>
      </c>
      <c r="Y138" s="228" t="s">
        <v>163</v>
      </c>
      <c r="AW138" s="228" t="s">
        <v>246</v>
      </c>
    </row>
    <row r="139" spans="1:49" ht="15" hidden="1" customHeight="1" x14ac:dyDescent="0.25">
      <c r="A139" s="228"/>
      <c r="C139" s="228" t="s">
        <v>2166</v>
      </c>
      <c r="E139" s="228" t="s">
        <v>442</v>
      </c>
      <c r="G139" s="228" t="s">
        <v>1060</v>
      </c>
      <c r="I139" s="228">
        <v>2014</v>
      </c>
      <c r="J139" s="228">
        <v>2014</v>
      </c>
      <c r="K139" s="227" t="s">
        <v>1146</v>
      </c>
      <c r="O139" s="228" t="s">
        <v>1566</v>
      </c>
      <c r="U139" s="228" t="s">
        <v>247</v>
      </c>
      <c r="V139" s="228">
        <v>20181210</v>
      </c>
      <c r="W139" s="228" t="s">
        <v>96</v>
      </c>
      <c r="Y139" s="228" t="s">
        <v>163</v>
      </c>
      <c r="AW139" s="228" t="s">
        <v>248</v>
      </c>
    </row>
    <row r="140" spans="1:49" ht="15" hidden="1" customHeight="1" x14ac:dyDescent="0.25">
      <c r="A140" s="228"/>
      <c r="C140" s="228" t="s">
        <v>2169</v>
      </c>
      <c r="E140" s="228" t="s">
        <v>442</v>
      </c>
      <c r="G140" s="228" t="s">
        <v>1060</v>
      </c>
      <c r="I140" s="228">
        <v>2014</v>
      </c>
      <c r="J140" s="228">
        <v>2014</v>
      </c>
      <c r="K140" s="227" t="s">
        <v>1146</v>
      </c>
      <c r="O140" s="228" t="s">
        <v>1565</v>
      </c>
      <c r="W140" s="228" t="s">
        <v>96</v>
      </c>
      <c r="Y140" s="228" t="s">
        <v>163</v>
      </c>
    </row>
    <row r="141" spans="1:49" ht="15" hidden="1" customHeight="1" x14ac:dyDescent="0.25">
      <c r="A141" s="228"/>
      <c r="C141" s="228" t="s">
        <v>172</v>
      </c>
      <c r="E141" s="228" t="s">
        <v>443</v>
      </c>
      <c r="G141" s="228" t="s">
        <v>1060</v>
      </c>
      <c r="I141" s="228">
        <v>2010</v>
      </c>
      <c r="J141" s="228">
        <v>2020</v>
      </c>
      <c r="K141" s="228" t="s">
        <v>63</v>
      </c>
      <c r="O141" s="228" t="s">
        <v>1415</v>
      </c>
      <c r="U141" s="228" t="s">
        <v>175</v>
      </c>
      <c r="V141" s="228">
        <v>20181109</v>
      </c>
      <c r="W141" s="228" t="s">
        <v>65</v>
      </c>
      <c r="Y141" s="228">
        <v>1000</v>
      </c>
      <c r="AV141" s="228" t="s">
        <v>72</v>
      </c>
      <c r="AW141" s="228" t="s">
        <v>67</v>
      </c>
    </row>
    <row r="142" spans="1:49" ht="15" hidden="1" customHeight="1" x14ac:dyDescent="0.25">
      <c r="A142" s="228"/>
      <c r="C142" s="228" t="s">
        <v>171</v>
      </c>
      <c r="E142" s="228" t="s">
        <v>443</v>
      </c>
      <c r="G142" s="228" t="s">
        <v>1060</v>
      </c>
      <c r="I142" s="228">
        <v>2010</v>
      </c>
      <c r="J142" s="228">
        <v>2020</v>
      </c>
      <c r="K142" s="228" t="s">
        <v>63</v>
      </c>
      <c r="O142" s="228" t="s">
        <v>1414</v>
      </c>
      <c r="U142" s="228" t="s">
        <v>174</v>
      </c>
      <c r="V142" s="228">
        <v>20181109</v>
      </c>
      <c r="W142" s="228" t="s">
        <v>65</v>
      </c>
      <c r="Y142" s="228">
        <v>100</v>
      </c>
      <c r="AV142" s="228" t="s">
        <v>73</v>
      </c>
      <c r="AW142" s="228" t="s">
        <v>67</v>
      </c>
    </row>
    <row r="143" spans="1:49" ht="15" hidden="1" customHeight="1" x14ac:dyDescent="0.25">
      <c r="A143" s="228"/>
      <c r="C143" s="228" t="s">
        <v>173</v>
      </c>
      <c r="E143" s="228" t="s">
        <v>443</v>
      </c>
      <c r="G143" s="228" t="s">
        <v>1060</v>
      </c>
      <c r="I143" s="228">
        <v>2010</v>
      </c>
      <c r="J143" s="228">
        <v>2020</v>
      </c>
      <c r="K143" s="228" t="s">
        <v>63</v>
      </c>
      <c r="O143" s="228" t="s">
        <v>1416</v>
      </c>
      <c r="U143" s="228" t="s">
        <v>176</v>
      </c>
      <c r="V143" s="228">
        <v>20181109</v>
      </c>
      <c r="W143" s="228" t="s">
        <v>65</v>
      </c>
      <c r="Y143" s="228">
        <v>1000</v>
      </c>
      <c r="AV143" s="228" t="s">
        <v>72</v>
      </c>
      <c r="AW143" s="228" t="s">
        <v>67</v>
      </c>
    </row>
    <row r="144" spans="1:49" ht="15" hidden="1" customHeight="1" x14ac:dyDescent="0.25">
      <c r="A144" s="228"/>
      <c r="C144" s="228" t="s">
        <v>102</v>
      </c>
      <c r="E144" s="228" t="s">
        <v>443</v>
      </c>
      <c r="G144" s="228" t="s">
        <v>1060</v>
      </c>
      <c r="I144" s="228">
        <v>2010</v>
      </c>
      <c r="J144" s="228">
        <v>2010</v>
      </c>
      <c r="K144" s="228" t="s">
        <v>7</v>
      </c>
      <c r="O144" s="228" t="s">
        <v>1443</v>
      </c>
      <c r="U144" s="228" t="s">
        <v>121</v>
      </c>
      <c r="V144" s="228">
        <v>20190116</v>
      </c>
      <c r="W144" s="228" t="s">
        <v>96</v>
      </c>
      <c r="Y144" s="228" t="s">
        <v>149</v>
      </c>
    </row>
    <row r="145" spans="1:25" ht="15" hidden="1" customHeight="1" x14ac:dyDescent="0.25">
      <c r="A145" s="228"/>
      <c r="C145" s="228" t="s">
        <v>103</v>
      </c>
      <c r="E145" s="228" t="s">
        <v>443</v>
      </c>
      <c r="G145" s="228" t="s">
        <v>1060</v>
      </c>
      <c r="I145" s="228">
        <v>2010</v>
      </c>
      <c r="J145" s="228">
        <v>2010</v>
      </c>
      <c r="K145" s="228" t="s">
        <v>7</v>
      </c>
      <c r="O145" s="228" t="s">
        <v>1444</v>
      </c>
      <c r="U145" s="228" t="s">
        <v>122</v>
      </c>
      <c r="V145" s="228">
        <v>20190116</v>
      </c>
      <c r="W145" s="228" t="s">
        <v>96</v>
      </c>
      <c r="Y145" s="228" t="s">
        <v>149</v>
      </c>
    </row>
    <row r="146" spans="1:25" ht="15" hidden="1" customHeight="1" x14ac:dyDescent="0.25">
      <c r="A146" s="228"/>
      <c r="C146" s="228" t="s">
        <v>104</v>
      </c>
      <c r="E146" s="228" t="s">
        <v>443</v>
      </c>
      <c r="G146" s="228" t="s">
        <v>1060</v>
      </c>
      <c r="I146" s="228">
        <v>2010</v>
      </c>
      <c r="J146" s="228">
        <v>2010</v>
      </c>
      <c r="K146" s="228" t="s">
        <v>7</v>
      </c>
      <c r="O146" s="228" t="s">
        <v>1445</v>
      </c>
      <c r="U146" s="228" t="s">
        <v>123</v>
      </c>
      <c r="V146" s="228">
        <v>20190116</v>
      </c>
      <c r="W146" s="228" t="s">
        <v>96</v>
      </c>
      <c r="Y146" s="228" t="s">
        <v>149</v>
      </c>
    </row>
    <row r="147" spans="1:25" ht="15" hidden="1" customHeight="1" x14ac:dyDescent="0.25">
      <c r="A147" s="228"/>
      <c r="C147" s="228" t="s">
        <v>105</v>
      </c>
      <c r="E147" s="228" t="s">
        <v>443</v>
      </c>
      <c r="G147" s="228" t="s">
        <v>1060</v>
      </c>
      <c r="I147" s="228">
        <v>2010</v>
      </c>
      <c r="J147" s="228">
        <v>2010</v>
      </c>
      <c r="K147" s="228" t="s">
        <v>7</v>
      </c>
      <c r="O147" s="228" t="s">
        <v>1446</v>
      </c>
      <c r="U147" s="228" t="s">
        <v>124</v>
      </c>
      <c r="V147" s="228">
        <v>20190116</v>
      </c>
      <c r="W147" s="228" t="s">
        <v>96</v>
      </c>
      <c r="Y147" s="228" t="s">
        <v>149</v>
      </c>
    </row>
    <row r="148" spans="1:25" ht="15" hidden="1" customHeight="1" x14ac:dyDescent="0.25">
      <c r="A148" s="228"/>
      <c r="C148" s="228" t="s">
        <v>106</v>
      </c>
      <c r="E148" s="228" t="s">
        <v>443</v>
      </c>
      <c r="G148" s="228" t="s">
        <v>1060</v>
      </c>
      <c r="I148" s="228">
        <v>2010</v>
      </c>
      <c r="J148" s="228">
        <v>2010</v>
      </c>
      <c r="K148" s="228" t="s">
        <v>7</v>
      </c>
      <c r="O148" s="228" t="s">
        <v>1447</v>
      </c>
      <c r="U148" s="228" t="s">
        <v>125</v>
      </c>
      <c r="V148" s="228">
        <v>20190116</v>
      </c>
      <c r="W148" s="228" t="s">
        <v>96</v>
      </c>
      <c r="Y148" s="228" t="s">
        <v>149</v>
      </c>
    </row>
    <row r="149" spans="1:25" ht="15" hidden="1" customHeight="1" x14ac:dyDescent="0.25">
      <c r="A149" s="228"/>
      <c r="C149" s="228" t="s">
        <v>107</v>
      </c>
      <c r="E149" s="228" t="s">
        <v>443</v>
      </c>
      <c r="G149" s="228" t="s">
        <v>1060</v>
      </c>
      <c r="I149" s="228">
        <v>2010</v>
      </c>
      <c r="J149" s="228">
        <v>2010</v>
      </c>
      <c r="K149" s="228" t="s">
        <v>7</v>
      </c>
      <c r="O149" s="228" t="s">
        <v>1448</v>
      </c>
      <c r="U149" s="228" t="s">
        <v>126</v>
      </c>
      <c r="V149" s="228">
        <v>20190116</v>
      </c>
      <c r="W149" s="228" t="s">
        <v>96</v>
      </c>
      <c r="Y149" s="228" t="s">
        <v>149</v>
      </c>
    </row>
    <row r="150" spans="1:25" ht="15" hidden="1" customHeight="1" x14ac:dyDescent="0.25">
      <c r="A150" s="228"/>
      <c r="C150" s="228" t="s">
        <v>108</v>
      </c>
      <c r="E150" s="228" t="s">
        <v>443</v>
      </c>
      <c r="G150" s="228" t="s">
        <v>1060</v>
      </c>
      <c r="I150" s="228">
        <v>2010</v>
      </c>
      <c r="J150" s="228">
        <v>2010</v>
      </c>
      <c r="K150" s="228" t="s">
        <v>7</v>
      </c>
      <c r="O150" s="228" t="s">
        <v>1449</v>
      </c>
      <c r="U150" s="228" t="s">
        <v>128</v>
      </c>
      <c r="V150" s="228">
        <v>20190116</v>
      </c>
      <c r="W150" s="228" t="s">
        <v>96</v>
      </c>
      <c r="Y150" s="228" t="s">
        <v>149</v>
      </c>
    </row>
    <row r="151" spans="1:25" ht="15" hidden="1" customHeight="1" x14ac:dyDescent="0.25">
      <c r="A151" s="228"/>
      <c r="C151" s="228" t="s">
        <v>109</v>
      </c>
      <c r="E151" s="228" t="s">
        <v>443</v>
      </c>
      <c r="G151" s="228" t="s">
        <v>1060</v>
      </c>
      <c r="I151" s="228">
        <v>2010</v>
      </c>
      <c r="J151" s="228">
        <v>2010</v>
      </c>
      <c r="K151" s="228" t="s">
        <v>7</v>
      </c>
      <c r="O151" s="228" t="s">
        <v>1450</v>
      </c>
      <c r="U151" s="228" t="s">
        <v>129</v>
      </c>
      <c r="V151" s="228">
        <v>20190116</v>
      </c>
      <c r="W151" s="228" t="s">
        <v>96</v>
      </c>
      <c r="Y151" s="228" t="s">
        <v>149</v>
      </c>
    </row>
    <row r="152" spans="1:25" ht="15" hidden="1" customHeight="1" x14ac:dyDescent="0.25">
      <c r="A152" s="228"/>
      <c r="C152" s="228" t="s">
        <v>110</v>
      </c>
      <c r="E152" s="228" t="s">
        <v>443</v>
      </c>
      <c r="G152" s="228" t="s">
        <v>1060</v>
      </c>
      <c r="I152" s="228">
        <v>2010</v>
      </c>
      <c r="J152" s="228">
        <v>2010</v>
      </c>
      <c r="K152" s="228" t="s">
        <v>7</v>
      </c>
      <c r="O152" s="228" t="s">
        <v>1451</v>
      </c>
      <c r="U152" s="228" t="s">
        <v>130</v>
      </c>
      <c r="V152" s="228">
        <v>20190116</v>
      </c>
      <c r="W152" s="228" t="s">
        <v>96</v>
      </c>
      <c r="Y152" s="228" t="s">
        <v>149</v>
      </c>
    </row>
    <row r="153" spans="1:25" ht="15" hidden="1" customHeight="1" x14ac:dyDescent="0.25">
      <c r="A153" s="228"/>
      <c r="C153" s="228" t="s">
        <v>111</v>
      </c>
      <c r="E153" s="228" t="s">
        <v>443</v>
      </c>
      <c r="G153" s="228" t="s">
        <v>1060</v>
      </c>
      <c r="I153" s="228">
        <v>2010</v>
      </c>
      <c r="J153" s="228">
        <v>2010</v>
      </c>
      <c r="K153" s="228" t="s">
        <v>7</v>
      </c>
      <c r="O153" s="228" t="s">
        <v>1452</v>
      </c>
      <c r="U153" s="228" t="s">
        <v>131</v>
      </c>
      <c r="V153" s="228">
        <v>20190116</v>
      </c>
      <c r="W153" s="228" t="s">
        <v>96</v>
      </c>
      <c r="Y153" s="228" t="s">
        <v>149</v>
      </c>
    </row>
    <row r="154" spans="1:25" ht="15" hidden="1" customHeight="1" x14ac:dyDescent="0.25">
      <c r="A154" s="228"/>
      <c r="C154" s="228" t="s">
        <v>112</v>
      </c>
      <c r="E154" s="228" t="s">
        <v>443</v>
      </c>
      <c r="G154" s="228" t="s">
        <v>1060</v>
      </c>
      <c r="I154" s="228">
        <v>2010</v>
      </c>
      <c r="J154" s="228">
        <v>2010</v>
      </c>
      <c r="K154" s="228" t="s">
        <v>7</v>
      </c>
      <c r="O154" s="228" t="s">
        <v>1453</v>
      </c>
      <c r="U154" s="228" t="s">
        <v>133</v>
      </c>
      <c r="V154" s="228">
        <v>20190116</v>
      </c>
      <c r="W154" s="228" t="s">
        <v>96</v>
      </c>
      <c r="Y154" s="228" t="s">
        <v>149</v>
      </c>
    </row>
    <row r="155" spans="1:25" ht="15" hidden="1" customHeight="1" x14ac:dyDescent="0.25">
      <c r="A155" s="228"/>
      <c r="C155" s="228" t="s">
        <v>113</v>
      </c>
      <c r="E155" s="228" t="s">
        <v>443</v>
      </c>
      <c r="G155" s="228" t="s">
        <v>1060</v>
      </c>
      <c r="I155" s="228">
        <v>2010</v>
      </c>
      <c r="J155" s="228">
        <v>2010</v>
      </c>
      <c r="K155" s="228" t="s">
        <v>7</v>
      </c>
      <c r="O155" s="228" t="s">
        <v>1454</v>
      </c>
      <c r="U155" s="228" t="s">
        <v>134</v>
      </c>
      <c r="V155" s="228">
        <v>20190116</v>
      </c>
      <c r="W155" s="228" t="s">
        <v>96</v>
      </c>
      <c r="Y155" s="228" t="s">
        <v>149</v>
      </c>
    </row>
    <row r="156" spans="1:25" ht="15" hidden="1" customHeight="1" x14ac:dyDescent="0.25">
      <c r="A156" s="228"/>
      <c r="C156" s="228" t="s">
        <v>114</v>
      </c>
      <c r="E156" s="228" t="s">
        <v>443</v>
      </c>
      <c r="G156" s="228" t="s">
        <v>1060</v>
      </c>
      <c r="I156" s="228">
        <v>2010</v>
      </c>
      <c r="J156" s="228">
        <v>2010</v>
      </c>
      <c r="K156" s="228" t="s">
        <v>7</v>
      </c>
      <c r="O156" s="228" t="s">
        <v>1455</v>
      </c>
      <c r="U156" s="228" t="s">
        <v>135</v>
      </c>
      <c r="V156" s="228">
        <v>20190116</v>
      </c>
      <c r="W156" s="228" t="s">
        <v>96</v>
      </c>
      <c r="Y156" s="228" t="s">
        <v>149</v>
      </c>
    </row>
    <row r="157" spans="1:25" ht="15" hidden="1" customHeight="1" x14ac:dyDescent="0.25">
      <c r="A157" s="228"/>
      <c r="C157" s="228" t="s">
        <v>115</v>
      </c>
      <c r="E157" s="228" t="s">
        <v>443</v>
      </c>
      <c r="G157" s="228" t="s">
        <v>1060</v>
      </c>
      <c r="I157" s="228">
        <v>2010</v>
      </c>
      <c r="J157" s="228">
        <v>2010</v>
      </c>
      <c r="K157" s="228" t="s">
        <v>7</v>
      </c>
      <c r="O157" s="228" t="s">
        <v>1456</v>
      </c>
      <c r="U157" s="228" t="s">
        <v>136</v>
      </c>
      <c r="V157" s="228">
        <v>20190116</v>
      </c>
      <c r="W157" s="228" t="s">
        <v>96</v>
      </c>
      <c r="Y157" s="228" t="s">
        <v>149</v>
      </c>
    </row>
    <row r="158" spans="1:25" ht="15" hidden="1" customHeight="1" x14ac:dyDescent="0.25">
      <c r="A158" s="228"/>
      <c r="C158" s="228" t="s">
        <v>116</v>
      </c>
      <c r="E158" s="228" t="s">
        <v>443</v>
      </c>
      <c r="G158" s="228" t="s">
        <v>1060</v>
      </c>
      <c r="I158" s="228">
        <v>2010</v>
      </c>
      <c r="J158" s="228">
        <v>2010</v>
      </c>
      <c r="K158" s="228" t="s">
        <v>7</v>
      </c>
      <c r="O158" s="228" t="s">
        <v>1457</v>
      </c>
      <c r="U158" s="228" t="s">
        <v>137</v>
      </c>
      <c r="V158" s="228">
        <v>20190116</v>
      </c>
      <c r="W158" s="228" t="s">
        <v>96</v>
      </c>
      <c r="Y158" s="228" t="s">
        <v>149</v>
      </c>
    </row>
    <row r="159" spans="1:25" ht="15" hidden="1" customHeight="1" x14ac:dyDescent="0.25">
      <c r="A159" s="228"/>
      <c r="C159" s="228" t="s">
        <v>117</v>
      </c>
      <c r="E159" s="228" t="s">
        <v>443</v>
      </c>
      <c r="G159" s="228" t="s">
        <v>1060</v>
      </c>
      <c r="I159" s="228">
        <v>2010</v>
      </c>
      <c r="J159" s="228">
        <v>2010</v>
      </c>
      <c r="K159" s="228" t="s">
        <v>7</v>
      </c>
      <c r="O159" s="228" t="s">
        <v>1458</v>
      </c>
      <c r="U159" s="228" t="s">
        <v>138</v>
      </c>
      <c r="V159" s="228">
        <v>20190116</v>
      </c>
      <c r="W159" s="228" t="s">
        <v>96</v>
      </c>
      <c r="Y159" s="228" t="s">
        <v>149</v>
      </c>
    </row>
    <row r="160" spans="1:25" ht="15" hidden="1" customHeight="1" x14ac:dyDescent="0.25">
      <c r="A160" s="228"/>
      <c r="C160" s="228" t="s">
        <v>118</v>
      </c>
      <c r="E160" s="228" t="s">
        <v>443</v>
      </c>
      <c r="G160" s="228" t="s">
        <v>1060</v>
      </c>
      <c r="I160" s="228">
        <v>2010</v>
      </c>
      <c r="J160" s="228">
        <v>2010</v>
      </c>
      <c r="K160" s="228" t="s">
        <v>7</v>
      </c>
      <c r="O160" s="228" t="s">
        <v>1459</v>
      </c>
      <c r="U160" s="228" t="s">
        <v>139</v>
      </c>
      <c r="V160" s="228">
        <v>20190116</v>
      </c>
      <c r="W160" s="228" t="s">
        <v>96</v>
      </c>
      <c r="Y160" s="228" t="s">
        <v>149</v>
      </c>
    </row>
    <row r="161" spans="1:49" ht="15" hidden="1" customHeight="1" x14ac:dyDescent="0.25">
      <c r="A161" s="228"/>
      <c r="C161" s="228" t="s">
        <v>119</v>
      </c>
      <c r="E161" s="228" t="s">
        <v>443</v>
      </c>
      <c r="G161" s="228" t="s">
        <v>1060</v>
      </c>
      <c r="I161" s="228">
        <v>2010</v>
      </c>
      <c r="J161" s="228">
        <v>2010</v>
      </c>
      <c r="K161" s="228" t="s">
        <v>7</v>
      </c>
      <c r="O161" s="228" t="s">
        <v>1460</v>
      </c>
      <c r="U161" s="228" t="s">
        <v>140</v>
      </c>
      <c r="V161" s="228">
        <v>20190116</v>
      </c>
      <c r="W161" s="228" t="s">
        <v>96</v>
      </c>
      <c r="Y161" s="228" t="s">
        <v>149</v>
      </c>
    </row>
    <row r="162" spans="1:49" ht="15" hidden="1" customHeight="1" x14ac:dyDescent="0.25">
      <c r="A162" s="228"/>
      <c r="C162" s="228" t="s">
        <v>150</v>
      </c>
      <c r="E162" s="228" t="s">
        <v>443</v>
      </c>
      <c r="G162" s="228" t="s">
        <v>1060</v>
      </c>
      <c r="I162" s="228">
        <v>2010</v>
      </c>
      <c r="J162" s="228">
        <v>2010</v>
      </c>
      <c r="K162" s="228" t="s">
        <v>7</v>
      </c>
      <c r="O162" s="228" t="s">
        <v>1461</v>
      </c>
      <c r="U162" s="228" t="s">
        <v>141</v>
      </c>
      <c r="V162" s="228">
        <v>20190116</v>
      </c>
      <c r="W162" s="228" t="s">
        <v>96</v>
      </c>
      <c r="Y162" s="228" t="s">
        <v>149</v>
      </c>
    </row>
    <row r="163" spans="1:49" ht="15" hidden="1" customHeight="1" x14ac:dyDescent="0.25">
      <c r="A163" s="228"/>
      <c r="C163" s="228" t="s">
        <v>151</v>
      </c>
      <c r="E163" s="228" t="s">
        <v>443</v>
      </c>
      <c r="G163" s="228" t="s">
        <v>1060</v>
      </c>
      <c r="I163" s="228">
        <v>2010</v>
      </c>
      <c r="J163" s="228">
        <v>2010</v>
      </c>
      <c r="K163" s="228" t="s">
        <v>7</v>
      </c>
      <c r="O163" s="228" t="s">
        <v>1462</v>
      </c>
      <c r="U163" s="228" t="s">
        <v>142</v>
      </c>
      <c r="V163" s="228">
        <v>20190116</v>
      </c>
      <c r="W163" s="228" t="s">
        <v>96</v>
      </c>
      <c r="Y163" s="228" t="s">
        <v>149</v>
      </c>
    </row>
    <row r="164" spans="1:49" ht="15" hidden="1" customHeight="1" x14ac:dyDescent="0.25">
      <c r="A164" s="228"/>
      <c r="C164" s="228" t="s">
        <v>152</v>
      </c>
      <c r="E164" s="228" t="s">
        <v>443</v>
      </c>
      <c r="G164" s="228" t="s">
        <v>1060</v>
      </c>
      <c r="I164" s="228">
        <v>2010</v>
      </c>
      <c r="J164" s="228">
        <v>2010</v>
      </c>
      <c r="K164" s="228" t="s">
        <v>7</v>
      </c>
      <c r="O164" s="228" t="s">
        <v>1463</v>
      </c>
      <c r="U164" s="228" t="s">
        <v>143</v>
      </c>
      <c r="V164" s="228">
        <v>20190116</v>
      </c>
      <c r="W164" s="228" t="s">
        <v>96</v>
      </c>
      <c r="Y164" s="228" t="s">
        <v>149</v>
      </c>
    </row>
    <row r="165" spans="1:49" ht="15" hidden="1" customHeight="1" x14ac:dyDescent="0.25">
      <c r="A165" s="228"/>
      <c r="C165" s="228" t="s">
        <v>153</v>
      </c>
      <c r="E165" s="228" t="s">
        <v>443</v>
      </c>
      <c r="G165" s="228" t="s">
        <v>1060</v>
      </c>
      <c r="I165" s="228">
        <v>2010</v>
      </c>
      <c r="J165" s="228">
        <v>2010</v>
      </c>
      <c r="K165" s="228" t="s">
        <v>7</v>
      </c>
      <c r="O165" s="228" t="s">
        <v>1464</v>
      </c>
      <c r="U165" s="228" t="s">
        <v>144</v>
      </c>
      <c r="V165" s="228">
        <v>20190116</v>
      </c>
      <c r="W165" s="228" t="s">
        <v>96</v>
      </c>
      <c r="Y165" s="228" t="s">
        <v>149</v>
      </c>
    </row>
    <row r="166" spans="1:49" ht="15" hidden="1" customHeight="1" x14ac:dyDescent="0.25">
      <c r="A166" s="228"/>
      <c r="C166" s="228" t="s">
        <v>154</v>
      </c>
      <c r="E166" s="228" t="s">
        <v>443</v>
      </c>
      <c r="G166" s="228" t="s">
        <v>1060</v>
      </c>
      <c r="I166" s="228">
        <v>2010</v>
      </c>
      <c r="J166" s="228">
        <v>2010</v>
      </c>
      <c r="K166" s="228" t="s">
        <v>7</v>
      </c>
      <c r="O166" s="228" t="s">
        <v>1465</v>
      </c>
      <c r="U166" s="228" t="s">
        <v>148</v>
      </c>
      <c r="V166" s="228">
        <v>20190116</v>
      </c>
      <c r="W166" s="228" t="s">
        <v>96</v>
      </c>
      <c r="Y166" s="228" t="s">
        <v>149</v>
      </c>
    </row>
    <row r="167" spans="1:49" ht="15" hidden="1" customHeight="1" x14ac:dyDescent="0.25">
      <c r="A167" s="228"/>
      <c r="C167" s="228" t="s">
        <v>192</v>
      </c>
      <c r="E167" s="228" t="s">
        <v>443</v>
      </c>
      <c r="G167" s="228" t="s">
        <v>1060</v>
      </c>
      <c r="I167" s="228">
        <v>2018</v>
      </c>
      <c r="J167" s="228" t="s">
        <v>195</v>
      </c>
      <c r="K167" s="228" t="s">
        <v>194</v>
      </c>
      <c r="O167" s="228" t="s">
        <v>1434</v>
      </c>
      <c r="U167" s="228" t="s">
        <v>190</v>
      </c>
      <c r="V167" s="228">
        <v>20190111</v>
      </c>
      <c r="W167" s="228" t="s">
        <v>96</v>
      </c>
      <c r="Y167" s="228" t="s">
        <v>149</v>
      </c>
      <c r="AV167" s="228" t="s">
        <v>362</v>
      </c>
    </row>
    <row r="168" spans="1:49" ht="15" hidden="1" customHeight="1" x14ac:dyDescent="0.25">
      <c r="A168" s="228"/>
      <c r="C168" s="228" t="s">
        <v>214</v>
      </c>
      <c r="E168" s="228" t="s">
        <v>443</v>
      </c>
      <c r="G168" s="228" t="s">
        <v>1060</v>
      </c>
      <c r="J168" s="228" t="s">
        <v>207</v>
      </c>
      <c r="U168" s="228" t="s">
        <v>215</v>
      </c>
      <c r="W168" s="228" t="s">
        <v>96</v>
      </c>
      <c r="Y168" s="228" t="s">
        <v>163</v>
      </c>
    </row>
    <row r="169" spans="1:49" ht="15" hidden="1" customHeight="1" x14ac:dyDescent="0.25">
      <c r="A169" s="228"/>
      <c r="C169" s="228" t="s">
        <v>289</v>
      </c>
      <c r="D169" s="237" t="s">
        <v>1104</v>
      </c>
      <c r="E169" s="228" t="s">
        <v>1577</v>
      </c>
      <c r="G169" s="228" t="s">
        <v>1115</v>
      </c>
      <c r="I169" s="228">
        <v>2010</v>
      </c>
      <c r="J169" s="228">
        <v>2020</v>
      </c>
      <c r="K169" s="231" t="s">
        <v>1127</v>
      </c>
      <c r="O169" s="228" t="s">
        <v>1418</v>
      </c>
      <c r="Q169" s="228" t="s">
        <v>1101</v>
      </c>
      <c r="S169" s="236">
        <v>4326</v>
      </c>
      <c r="U169" s="228" t="s">
        <v>1134</v>
      </c>
      <c r="V169" s="228">
        <v>20181109</v>
      </c>
      <c r="W169" s="228" t="s">
        <v>1128</v>
      </c>
      <c r="X169" s="231" t="s">
        <v>1129</v>
      </c>
      <c r="Y169" s="228">
        <v>100</v>
      </c>
      <c r="AN169" s="236">
        <v>1</v>
      </c>
      <c r="AV169" s="228" t="s">
        <v>71</v>
      </c>
      <c r="AW169" s="228" t="s">
        <v>67</v>
      </c>
    </row>
    <row r="170" spans="1:49" ht="15" hidden="1" customHeight="1" x14ac:dyDescent="0.25">
      <c r="A170" s="228"/>
      <c r="C170" s="228" t="s">
        <v>289</v>
      </c>
      <c r="D170" s="237" t="s">
        <v>1116</v>
      </c>
      <c r="E170" s="228" t="s">
        <v>1577</v>
      </c>
      <c r="G170" s="228" t="s">
        <v>1115</v>
      </c>
      <c r="I170" s="228">
        <v>2010</v>
      </c>
      <c r="J170" s="228">
        <v>2020</v>
      </c>
      <c r="K170" s="231" t="s">
        <v>1127</v>
      </c>
      <c r="O170" s="228" t="s">
        <v>1417</v>
      </c>
      <c r="Q170" s="228" t="s">
        <v>1101</v>
      </c>
      <c r="S170" s="236">
        <v>4326</v>
      </c>
      <c r="U170" s="228" t="s">
        <v>1134</v>
      </c>
      <c r="V170" s="228">
        <v>20181109</v>
      </c>
      <c r="W170" s="228" t="s">
        <v>1128</v>
      </c>
      <c r="X170" s="231" t="s">
        <v>1129</v>
      </c>
      <c r="Y170" s="228">
        <v>100</v>
      </c>
      <c r="AN170" s="236">
        <v>1</v>
      </c>
      <c r="AV170" s="228" t="s">
        <v>71</v>
      </c>
      <c r="AW170" s="228" t="s">
        <v>67</v>
      </c>
    </row>
    <row r="171" spans="1:49" ht="15" hidden="1" customHeight="1" x14ac:dyDescent="0.25">
      <c r="A171" s="228"/>
      <c r="C171" s="228" t="s">
        <v>1108</v>
      </c>
      <c r="D171" s="228" t="s">
        <v>1097</v>
      </c>
      <c r="E171" s="228" t="s">
        <v>1577</v>
      </c>
      <c r="G171" s="228" t="s">
        <v>1115</v>
      </c>
      <c r="I171" s="228">
        <v>2017</v>
      </c>
      <c r="J171" s="228">
        <v>2017</v>
      </c>
      <c r="K171" s="228" t="s">
        <v>99</v>
      </c>
      <c r="O171" s="228" t="s">
        <v>1403</v>
      </c>
      <c r="Q171" s="228" t="s">
        <v>1102</v>
      </c>
      <c r="S171" s="236">
        <v>4326</v>
      </c>
      <c r="U171" s="231" t="s">
        <v>1106</v>
      </c>
      <c r="V171" s="228">
        <v>20190409</v>
      </c>
      <c r="W171" s="228" t="s">
        <v>1132</v>
      </c>
      <c r="X171" s="228" t="s">
        <v>1131</v>
      </c>
      <c r="Y171" s="228" t="s">
        <v>95</v>
      </c>
    </row>
    <row r="172" spans="1:49" ht="15" hidden="1" customHeight="1" x14ac:dyDescent="0.25">
      <c r="A172" s="228"/>
      <c r="C172" s="228" t="s">
        <v>1109</v>
      </c>
      <c r="D172" s="228" t="s">
        <v>1080</v>
      </c>
      <c r="E172" s="228" t="s">
        <v>1577</v>
      </c>
      <c r="G172" s="228" t="s">
        <v>1115</v>
      </c>
      <c r="I172" s="228">
        <v>2017</v>
      </c>
      <c r="J172" s="228">
        <v>2017</v>
      </c>
      <c r="K172" s="228" t="s">
        <v>99</v>
      </c>
      <c r="O172" s="228" t="s">
        <v>1404</v>
      </c>
      <c r="Q172" s="228" t="s">
        <v>1102</v>
      </c>
      <c r="S172" s="236">
        <v>4326</v>
      </c>
      <c r="U172" s="231" t="s">
        <v>1106</v>
      </c>
      <c r="V172" s="228">
        <v>20190409</v>
      </c>
      <c r="W172" s="228" t="s">
        <v>1132</v>
      </c>
      <c r="X172" s="228" t="s">
        <v>1131</v>
      </c>
      <c r="Y172" s="228" t="s">
        <v>91</v>
      </c>
    </row>
    <row r="173" spans="1:49" ht="15" hidden="1" customHeight="1" x14ac:dyDescent="0.25">
      <c r="A173" s="228"/>
      <c r="C173" s="228" t="s">
        <v>1110</v>
      </c>
      <c r="D173" s="228" t="s">
        <v>1069</v>
      </c>
      <c r="E173" s="228" t="s">
        <v>1577</v>
      </c>
      <c r="G173" s="228" t="s">
        <v>1115</v>
      </c>
      <c r="I173" s="228">
        <v>2017</v>
      </c>
      <c r="J173" s="228">
        <v>2017</v>
      </c>
      <c r="K173" s="228" t="s">
        <v>99</v>
      </c>
      <c r="O173" s="228" t="s">
        <v>1405</v>
      </c>
      <c r="Q173" s="228" t="s">
        <v>1102</v>
      </c>
      <c r="S173" s="236">
        <v>4326</v>
      </c>
      <c r="U173" s="231" t="s">
        <v>1106</v>
      </c>
      <c r="V173" s="228">
        <v>20190409</v>
      </c>
      <c r="W173" s="228" t="s">
        <v>1132</v>
      </c>
      <c r="X173" s="228" t="s">
        <v>1131</v>
      </c>
      <c r="Y173" s="228" t="s">
        <v>92</v>
      </c>
      <c r="AW173" s="228" t="s">
        <v>170</v>
      </c>
    </row>
    <row r="174" spans="1:49" ht="15" hidden="1" customHeight="1" x14ac:dyDescent="0.25">
      <c r="A174" s="228"/>
      <c r="C174" s="228" t="s">
        <v>1111</v>
      </c>
      <c r="D174" s="228" t="s">
        <v>1133</v>
      </c>
      <c r="E174" s="228" t="s">
        <v>1577</v>
      </c>
      <c r="G174" s="228" t="s">
        <v>1115</v>
      </c>
      <c r="I174" s="228">
        <v>2017</v>
      </c>
      <c r="J174" s="228">
        <v>2017</v>
      </c>
      <c r="K174" s="228" t="s">
        <v>99</v>
      </c>
      <c r="O174" s="228" t="s">
        <v>1406</v>
      </c>
      <c r="Q174" s="228" t="s">
        <v>1102</v>
      </c>
      <c r="S174" s="236">
        <v>4326</v>
      </c>
      <c r="U174" s="228" t="s">
        <v>1107</v>
      </c>
      <c r="V174" s="228">
        <v>20190409</v>
      </c>
      <c r="W174" s="228" t="s">
        <v>1132</v>
      </c>
      <c r="X174" s="228" t="s">
        <v>1131</v>
      </c>
      <c r="Y174" s="228" t="s">
        <v>93</v>
      </c>
    </row>
    <row r="175" spans="1:49" ht="15" hidden="1" customHeight="1" x14ac:dyDescent="0.25">
      <c r="A175" s="228"/>
      <c r="C175" s="228" t="s">
        <v>258</v>
      </c>
      <c r="D175" s="228" t="s">
        <v>1097</v>
      </c>
      <c r="E175" s="228" t="s">
        <v>1577</v>
      </c>
      <c r="G175" s="228" t="s">
        <v>1115</v>
      </c>
      <c r="K175" s="228" t="s">
        <v>68</v>
      </c>
      <c r="W175" s="228" t="s">
        <v>76</v>
      </c>
      <c r="X175" s="231" t="s">
        <v>1126</v>
      </c>
      <c r="Y175" s="228" t="s">
        <v>94</v>
      </c>
      <c r="AV175" s="228" t="s">
        <v>77</v>
      </c>
      <c r="AW175" s="228" t="s">
        <v>155</v>
      </c>
    </row>
    <row r="176" spans="1:49" ht="15" hidden="1" customHeight="1" x14ac:dyDescent="0.25">
      <c r="A176" s="228"/>
      <c r="C176" s="228" t="s">
        <v>272</v>
      </c>
      <c r="D176" s="228" t="s">
        <v>1098</v>
      </c>
      <c r="E176" s="228" t="s">
        <v>1577</v>
      </c>
      <c r="G176" s="228" t="s">
        <v>1115</v>
      </c>
      <c r="I176" s="228">
        <v>2010</v>
      </c>
      <c r="J176" s="228">
        <v>2010</v>
      </c>
      <c r="K176" s="228" t="s">
        <v>7</v>
      </c>
      <c r="O176" s="228" t="s">
        <v>1419</v>
      </c>
      <c r="Q176" s="228" t="s">
        <v>1103</v>
      </c>
      <c r="U176" s="231" t="s">
        <v>120</v>
      </c>
      <c r="V176" s="228">
        <v>20190116</v>
      </c>
      <c r="W176" s="228" t="s">
        <v>96</v>
      </c>
      <c r="Y176" s="228" t="s">
        <v>92</v>
      </c>
    </row>
  </sheetData>
  <autoFilter ref="E1:AW176" xr:uid="{6FEED1B3-BE18-48B5-8BAC-E83DBF4F2846}"/>
  <conditionalFormatting sqref="AA43">
    <cfRule type="duplicateValues" dxfId="134" priority="76"/>
  </conditionalFormatting>
  <conditionalFormatting sqref="AA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A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A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7" r:id="rId4" xr:uid="{469FEF47-9982-4A0F-84F3-13FE7A62270B}"/>
    <hyperlink ref="U34" r:id="rId5" xr:uid="{3C2274CC-9AAF-401A-9D83-338C954C847D}"/>
    <hyperlink ref="X7"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F75" sqref="F75"/>
    </sheetView>
  </sheetViews>
  <sheetFormatPr defaultRowHeight="15" x14ac:dyDescent="0.25"/>
  <cols>
    <col min="1" max="1" width="30.28515625" customWidth="1"/>
    <col min="2" max="2" width="17.28515625" style="4" customWidth="1"/>
    <col min="3" max="3" width="54.5703125" style="4" customWidth="1"/>
    <col min="4" max="7" width="37.140625" style="27" customWidth="1"/>
  </cols>
  <sheetData>
    <row r="1" spans="1:7" x14ac:dyDescent="0.25">
      <c r="A1" s="88" t="s">
        <v>465</v>
      </c>
      <c r="B1" s="90" t="s">
        <v>467</v>
      </c>
      <c r="C1" s="90" t="s">
        <v>468</v>
      </c>
      <c r="D1" s="89" t="s">
        <v>1061</v>
      </c>
      <c r="E1" s="89" t="s">
        <v>1470</v>
      </c>
      <c r="F1" s="89" t="s">
        <v>1471</v>
      </c>
      <c r="G1" s="89" t="s">
        <v>1472</v>
      </c>
    </row>
    <row r="2" spans="1:7" x14ac:dyDescent="0.25">
      <c r="A2" t="s">
        <v>469</v>
      </c>
      <c r="B2" s="4" t="s">
        <v>470</v>
      </c>
      <c r="C2" s="4" t="s">
        <v>471</v>
      </c>
      <c r="D2" s="27" t="s">
        <v>1072</v>
      </c>
      <c r="E2" s="27" t="s">
        <v>1072</v>
      </c>
      <c r="F2" s="27" t="s">
        <v>1072</v>
      </c>
      <c r="G2" s="27" t="s">
        <v>1072</v>
      </c>
    </row>
    <row r="3" spans="1:7" x14ac:dyDescent="0.25">
      <c r="A3" t="s">
        <v>546</v>
      </c>
      <c r="B3" s="4" t="s">
        <v>1081</v>
      </c>
      <c r="C3" s="4" t="s">
        <v>1084</v>
      </c>
      <c r="D3" s="27" t="s">
        <v>1060</v>
      </c>
      <c r="E3" s="27" t="s">
        <v>1115</v>
      </c>
      <c r="F3" s="27" t="s">
        <v>1468</v>
      </c>
      <c r="G3" s="27" t="s">
        <v>1469</v>
      </c>
    </row>
    <row r="4" spans="1:7" x14ac:dyDescent="0.25">
      <c r="A4" t="s">
        <v>572</v>
      </c>
      <c r="B4" s="4" t="s">
        <v>1081</v>
      </c>
      <c r="C4" s="4" t="s">
        <v>1092</v>
      </c>
    </row>
    <row r="5" spans="1:7" x14ac:dyDescent="0.25">
      <c r="A5" t="s">
        <v>696</v>
      </c>
      <c r="B5" s="4" t="s">
        <v>1081</v>
      </c>
      <c r="C5" s="4" t="s">
        <v>1082</v>
      </c>
      <c r="D5" s="27" t="s">
        <v>1083</v>
      </c>
      <c r="E5" s="27" t="s">
        <v>1083</v>
      </c>
      <c r="F5" s="27" t="s">
        <v>1083</v>
      </c>
      <c r="G5" s="27" t="s">
        <v>1083</v>
      </c>
    </row>
    <row r="6" spans="1:7" x14ac:dyDescent="0.25">
      <c r="A6" t="s">
        <v>552</v>
      </c>
      <c r="B6" s="4" t="s">
        <v>1081</v>
      </c>
      <c r="C6" s="4" t="s">
        <v>1085</v>
      </c>
      <c r="D6" s="27" t="s">
        <v>1062</v>
      </c>
      <c r="E6" s="27" t="s">
        <v>1062</v>
      </c>
      <c r="F6" s="27" t="s">
        <v>1062</v>
      </c>
      <c r="G6" s="27" t="s">
        <v>1062</v>
      </c>
    </row>
    <row r="7" spans="1:7" x14ac:dyDescent="0.25">
      <c r="A7" t="s">
        <v>554</v>
      </c>
      <c r="B7" s="4" t="s">
        <v>1081</v>
      </c>
      <c r="C7" s="4" t="s">
        <v>1086</v>
      </c>
      <c r="D7" s="27" t="s">
        <v>1189</v>
      </c>
      <c r="E7" s="27" t="s">
        <v>92</v>
      </c>
      <c r="F7" s="27" t="s">
        <v>92</v>
      </c>
      <c r="G7" s="27" t="s">
        <v>92</v>
      </c>
    </row>
    <row r="8" spans="1:7" x14ac:dyDescent="0.25">
      <c r="A8" t="s">
        <v>556</v>
      </c>
      <c r="B8" s="4" t="s">
        <v>1081</v>
      </c>
      <c r="C8" s="4" t="s">
        <v>1087</v>
      </c>
      <c r="D8" s="27" t="s">
        <v>1190</v>
      </c>
      <c r="E8" s="27" t="s">
        <v>1191</v>
      </c>
      <c r="F8" s="27" t="s">
        <v>1473</v>
      </c>
      <c r="G8" s="27" t="s">
        <v>1474</v>
      </c>
    </row>
    <row r="9" spans="1:7" x14ac:dyDescent="0.25">
      <c r="A9" t="s">
        <v>472</v>
      </c>
      <c r="B9" s="4" t="s">
        <v>470</v>
      </c>
      <c r="C9" s="4" t="s">
        <v>473</v>
      </c>
      <c r="D9" s="27">
        <v>2018</v>
      </c>
      <c r="E9" s="27">
        <v>2018</v>
      </c>
      <c r="F9" s="27">
        <v>2018</v>
      </c>
      <c r="G9" s="27">
        <v>2018</v>
      </c>
    </row>
    <row r="10" spans="1:7" x14ac:dyDescent="0.25">
      <c r="A10" t="s">
        <v>474</v>
      </c>
      <c r="B10" s="4" t="s">
        <v>470</v>
      </c>
      <c r="C10" s="4" t="s">
        <v>534</v>
      </c>
      <c r="D10" s="27" t="s">
        <v>475</v>
      </c>
      <c r="E10" s="27" t="s">
        <v>475</v>
      </c>
      <c r="F10" s="27" t="s">
        <v>475</v>
      </c>
      <c r="G10" s="27" t="s">
        <v>475</v>
      </c>
    </row>
    <row r="11" spans="1:7" x14ac:dyDescent="0.25">
      <c r="A11" t="s">
        <v>476</v>
      </c>
      <c r="B11" s="4" t="s">
        <v>470</v>
      </c>
      <c r="C11" s="4" t="s">
        <v>477</v>
      </c>
      <c r="D11" s="27">
        <v>32647</v>
      </c>
      <c r="E11" s="27">
        <v>32647</v>
      </c>
      <c r="F11" s="27">
        <v>32647</v>
      </c>
      <c r="G11" s="27">
        <v>32647</v>
      </c>
    </row>
    <row r="12" spans="1:7" x14ac:dyDescent="0.25">
      <c r="A12" t="s">
        <v>478</v>
      </c>
      <c r="B12" s="4" t="s">
        <v>470</v>
      </c>
      <c r="C12" s="4" t="s">
        <v>480</v>
      </c>
      <c r="D12" s="27" t="s">
        <v>479</v>
      </c>
      <c r="E12" s="27" t="s">
        <v>479</v>
      </c>
      <c r="F12" s="27" t="s">
        <v>479</v>
      </c>
      <c r="G12" s="27" t="s">
        <v>479</v>
      </c>
    </row>
    <row r="13" spans="1:7" x14ac:dyDescent="0.25">
      <c r="A13" t="s">
        <v>481</v>
      </c>
      <c r="B13" s="4" t="s">
        <v>470</v>
      </c>
      <c r="C13" s="4" t="s">
        <v>483</v>
      </c>
      <c r="D13" s="27" t="s">
        <v>482</v>
      </c>
      <c r="E13" s="27" t="s">
        <v>482</v>
      </c>
      <c r="F13" s="27" t="s">
        <v>482</v>
      </c>
      <c r="G13" s="27" t="s">
        <v>482</v>
      </c>
    </row>
    <row r="14" spans="1:7" x14ac:dyDescent="0.25">
      <c r="A14" t="s">
        <v>484</v>
      </c>
      <c r="B14" s="4" t="s">
        <v>470</v>
      </c>
      <c r="C14" s="4" t="s">
        <v>485</v>
      </c>
      <c r="D14" s="27">
        <v>10000</v>
      </c>
      <c r="E14" s="27">
        <v>10000</v>
      </c>
      <c r="F14" s="27">
        <v>10000</v>
      </c>
      <c r="G14" s="27">
        <v>10000</v>
      </c>
    </row>
    <row r="15" spans="1:7" x14ac:dyDescent="0.25">
      <c r="A15" t="s">
        <v>1119</v>
      </c>
      <c r="B15" s="4" t="s">
        <v>470</v>
      </c>
      <c r="C15" s="4" t="s">
        <v>1120</v>
      </c>
      <c r="D15" s="27" t="s">
        <v>1121</v>
      </c>
      <c r="E15" s="27" t="s">
        <v>1121</v>
      </c>
      <c r="F15" s="27" t="s">
        <v>1121</v>
      </c>
      <c r="G15" s="27" t="s">
        <v>1121</v>
      </c>
    </row>
    <row r="16" spans="1:7" x14ac:dyDescent="0.25">
      <c r="A16" t="s">
        <v>486</v>
      </c>
      <c r="B16" s="4" t="s">
        <v>470</v>
      </c>
      <c r="C16" s="4" t="s">
        <v>487</v>
      </c>
      <c r="D16" s="27">
        <v>3200</v>
      </c>
      <c r="E16" s="27">
        <v>3200</v>
      </c>
      <c r="F16" s="27">
        <v>3200</v>
      </c>
      <c r="G16" s="27">
        <v>3200</v>
      </c>
    </row>
    <row r="17" spans="1:7" x14ac:dyDescent="0.25">
      <c r="A17" t="s">
        <v>488</v>
      </c>
      <c r="B17" s="4" t="s">
        <v>470</v>
      </c>
      <c r="C17" s="4" t="s">
        <v>489</v>
      </c>
      <c r="D17" s="27">
        <v>3200</v>
      </c>
      <c r="E17" s="27">
        <v>3200</v>
      </c>
      <c r="F17" s="27">
        <v>3200</v>
      </c>
      <c r="G17" s="27">
        <v>3200</v>
      </c>
    </row>
    <row r="18" spans="1:7" x14ac:dyDescent="0.25">
      <c r="A18" t="s">
        <v>1508</v>
      </c>
      <c r="B18" s="4" t="s">
        <v>470</v>
      </c>
      <c r="C18" s="4" t="s">
        <v>490</v>
      </c>
      <c r="D18" s="27">
        <v>6</v>
      </c>
      <c r="E18" s="27">
        <v>6</v>
      </c>
      <c r="F18" s="27">
        <v>6</v>
      </c>
      <c r="G18" s="27">
        <v>6</v>
      </c>
    </row>
    <row r="19" spans="1:7" x14ac:dyDescent="0.25">
      <c r="A19" t="s">
        <v>574</v>
      </c>
      <c r="B19" s="4" t="s">
        <v>470</v>
      </c>
      <c r="C19" s="4" t="s">
        <v>1091</v>
      </c>
      <c r="D19" s="27">
        <v>0</v>
      </c>
      <c r="E19" s="27">
        <v>0</v>
      </c>
      <c r="F19" s="27">
        <v>0</v>
      </c>
      <c r="G19" s="27">
        <v>0</v>
      </c>
    </row>
    <row r="20" spans="1:7" x14ac:dyDescent="0.25">
      <c r="A20" t="s">
        <v>1135</v>
      </c>
      <c r="B20" s="4" t="s">
        <v>1096</v>
      </c>
      <c r="C20" s="4" t="s">
        <v>1172</v>
      </c>
    </row>
    <row r="21" spans="1:7" x14ac:dyDescent="0.25">
      <c r="A21" t="s">
        <v>1136</v>
      </c>
      <c r="B21" s="4" t="s">
        <v>1096</v>
      </c>
      <c r="C21" s="4" t="s">
        <v>1173</v>
      </c>
    </row>
    <row r="22" spans="1:7" x14ac:dyDescent="0.25">
      <c r="A22" t="s">
        <v>1175</v>
      </c>
      <c r="B22" s="4" t="s">
        <v>1096</v>
      </c>
      <c r="C22" s="4" t="s">
        <v>1174</v>
      </c>
      <c r="D22" s="27" t="s">
        <v>1161</v>
      </c>
      <c r="E22" s="27" t="s">
        <v>1161</v>
      </c>
      <c r="F22" s="27" t="s">
        <v>1161</v>
      </c>
      <c r="G22" s="27" t="s">
        <v>1161</v>
      </c>
    </row>
    <row r="23" spans="1:7" x14ac:dyDescent="0.25">
      <c r="A23" t="s">
        <v>1198</v>
      </c>
      <c r="B23" s="4" t="s">
        <v>1096</v>
      </c>
      <c r="C23" s="4" t="s">
        <v>1199</v>
      </c>
      <c r="D23" s="27" t="s">
        <v>1200</v>
      </c>
    </row>
    <row r="24" spans="1:7" x14ac:dyDescent="0.25">
      <c r="A24" t="s">
        <v>1137</v>
      </c>
      <c r="B24" s="4" t="s">
        <v>492</v>
      </c>
      <c r="C24" s="4" t="s">
        <v>530</v>
      </c>
      <c r="D24" s="27" t="s">
        <v>1073</v>
      </c>
      <c r="E24" s="27" t="s">
        <v>1073</v>
      </c>
      <c r="F24" s="27" t="s">
        <v>1073</v>
      </c>
      <c r="G24" s="27" t="s">
        <v>1073</v>
      </c>
    </row>
    <row r="25" spans="1:7" x14ac:dyDescent="0.25">
      <c r="A25" t="s">
        <v>491</v>
      </c>
      <c r="B25" s="4" t="s">
        <v>492</v>
      </c>
      <c r="C25" s="4" t="s">
        <v>494</v>
      </c>
      <c r="D25" s="27" t="s">
        <v>529</v>
      </c>
      <c r="E25" s="27" t="s">
        <v>529</v>
      </c>
      <c r="F25" s="27" t="s">
        <v>529</v>
      </c>
      <c r="G25" s="27" t="s">
        <v>529</v>
      </c>
    </row>
    <row r="26" spans="1:7" x14ac:dyDescent="0.25">
      <c r="A26" t="s">
        <v>493</v>
      </c>
      <c r="B26" s="4" t="s">
        <v>492</v>
      </c>
      <c r="C26" s="4" t="s">
        <v>494</v>
      </c>
      <c r="D26" s="27">
        <v>5433</v>
      </c>
      <c r="E26" s="27">
        <v>5433</v>
      </c>
      <c r="F26" s="27">
        <v>5433</v>
      </c>
      <c r="G26" s="27">
        <v>5433</v>
      </c>
    </row>
    <row r="27" spans="1:7" x14ac:dyDescent="0.25">
      <c r="A27" t="s">
        <v>495</v>
      </c>
      <c r="B27" s="4" t="s">
        <v>492</v>
      </c>
      <c r="C27" s="4" t="s">
        <v>494</v>
      </c>
      <c r="D27" s="27" t="s">
        <v>531</v>
      </c>
      <c r="E27" s="27" t="s">
        <v>531</v>
      </c>
      <c r="F27" s="27" t="s">
        <v>531</v>
      </c>
      <c r="G27" s="27" t="s">
        <v>531</v>
      </c>
    </row>
    <row r="28" spans="1:7" x14ac:dyDescent="0.25">
      <c r="A28" t="s">
        <v>496</v>
      </c>
      <c r="B28" s="4" t="s">
        <v>492</v>
      </c>
      <c r="C28" s="4" t="s">
        <v>494</v>
      </c>
      <c r="D28" s="27" t="s">
        <v>532</v>
      </c>
      <c r="E28" s="27" t="s">
        <v>532</v>
      </c>
      <c r="F28" s="27" t="s">
        <v>532</v>
      </c>
      <c r="G28" s="27" t="s">
        <v>532</v>
      </c>
    </row>
    <row r="29" spans="1:7" x14ac:dyDescent="0.25">
      <c r="A29" t="s">
        <v>697</v>
      </c>
      <c r="B29" s="4" t="s">
        <v>1113</v>
      </c>
      <c r="C29" s="4" t="s">
        <v>1088</v>
      </c>
      <c r="D29" s="27" t="s">
        <v>1487</v>
      </c>
      <c r="E29" s="27" t="s">
        <v>1487</v>
      </c>
      <c r="F29" s="27" t="s">
        <v>1487</v>
      </c>
      <c r="G29" s="27" t="s">
        <v>1487</v>
      </c>
    </row>
    <row r="30" spans="1:7" x14ac:dyDescent="0.25">
      <c r="A30" t="s">
        <v>1089</v>
      </c>
      <c r="B30" s="4" t="s">
        <v>1113</v>
      </c>
      <c r="C30" s="4" t="s">
        <v>1090</v>
      </c>
      <c r="D30" s="27">
        <v>20191007</v>
      </c>
      <c r="E30" s="27">
        <v>20191007</v>
      </c>
      <c r="F30" s="27">
        <v>20191007</v>
      </c>
      <c r="G30" s="27">
        <v>20191007</v>
      </c>
    </row>
    <row r="31" spans="1:7" x14ac:dyDescent="0.25">
      <c r="A31" t="s">
        <v>560</v>
      </c>
      <c r="B31" s="4" t="s">
        <v>1113</v>
      </c>
      <c r="C31" s="4" t="s">
        <v>1466</v>
      </c>
      <c r="D31" s="121" t="s">
        <v>1467</v>
      </c>
      <c r="E31" s="121" t="s">
        <v>1467</v>
      </c>
      <c r="F31" s="121" t="s">
        <v>1467</v>
      </c>
      <c r="G31" s="121" t="s">
        <v>1467</v>
      </c>
    </row>
    <row r="32" spans="1:7" x14ac:dyDescent="0.25">
      <c r="A32" t="s">
        <v>1112</v>
      </c>
      <c r="B32" s="4" t="s">
        <v>1113</v>
      </c>
      <c r="C32" s="4" t="s">
        <v>1114</v>
      </c>
      <c r="D32" s="27" t="str">
        <f>"False"</f>
        <v>False</v>
      </c>
      <c r="E32" s="27" t="str">
        <f>"False"</f>
        <v>False</v>
      </c>
      <c r="F32" s="27" t="str">
        <f>"False"</f>
        <v>False</v>
      </c>
      <c r="G32" s="27" t="str">
        <f>"False"</f>
        <v>False</v>
      </c>
    </row>
    <row r="33" spans="1:7" x14ac:dyDescent="0.25">
      <c r="A33" t="s">
        <v>1074</v>
      </c>
      <c r="B33" s="4" t="s">
        <v>497</v>
      </c>
      <c r="C33" s="4" t="s">
        <v>1077</v>
      </c>
      <c r="D33" s="27" t="b">
        <v>0</v>
      </c>
      <c r="E33" s="27" t="b">
        <v>0</v>
      </c>
      <c r="F33" s="27" t="b">
        <v>0</v>
      </c>
      <c r="G33" s="27" t="b">
        <v>0</v>
      </c>
    </row>
    <row r="34" spans="1:7" x14ac:dyDescent="0.25">
      <c r="A34" t="s">
        <v>1075</v>
      </c>
      <c r="B34" s="4" t="s">
        <v>497</v>
      </c>
      <c r="C34" s="4" t="s">
        <v>1078</v>
      </c>
    </row>
    <row r="35" spans="1:7" x14ac:dyDescent="0.25">
      <c r="A35" t="s">
        <v>1076</v>
      </c>
      <c r="B35" s="4" t="s">
        <v>497</v>
      </c>
      <c r="C35" s="4" t="s">
        <v>1079</v>
      </c>
    </row>
    <row r="36" spans="1:7" x14ac:dyDescent="0.25">
      <c r="A36" t="s">
        <v>1165</v>
      </c>
      <c r="B36" s="4" t="s">
        <v>497</v>
      </c>
      <c r="C36" s="4" t="s">
        <v>1063</v>
      </c>
      <c r="D36" s="27" t="s">
        <v>1149</v>
      </c>
      <c r="E36" s="27" t="s">
        <v>1151</v>
      </c>
      <c r="F36" s="27" t="s">
        <v>1151</v>
      </c>
      <c r="G36" s="27" t="s">
        <v>1151</v>
      </c>
    </row>
    <row r="37" spans="1:7" x14ac:dyDescent="0.25">
      <c r="A37" t="s">
        <v>1166</v>
      </c>
      <c r="B37" s="4" t="s">
        <v>497</v>
      </c>
      <c r="C37" s="4" t="s">
        <v>1148</v>
      </c>
      <c r="D37" s="27" t="s">
        <v>1164</v>
      </c>
      <c r="E37" s="27" t="s">
        <v>1144</v>
      </c>
      <c r="F37" s="27" t="s">
        <v>1144</v>
      </c>
      <c r="G37" s="27" t="s">
        <v>1144</v>
      </c>
    </row>
    <row r="38" spans="1:7" x14ac:dyDescent="0.25">
      <c r="A38" t="s">
        <v>1167</v>
      </c>
      <c r="B38" s="4" t="s">
        <v>497</v>
      </c>
      <c r="C38" s="4" t="s">
        <v>1154</v>
      </c>
      <c r="D38" s="27" t="s">
        <v>1163</v>
      </c>
      <c r="E38" s="27" t="s">
        <v>1152</v>
      </c>
      <c r="F38" s="27" t="s">
        <v>1152</v>
      </c>
      <c r="G38" s="27" t="s">
        <v>1152</v>
      </c>
    </row>
    <row r="39" spans="1:7" x14ac:dyDescent="0.25">
      <c r="A39" t="s">
        <v>1184</v>
      </c>
      <c r="B39" s="4" t="s">
        <v>497</v>
      </c>
      <c r="C39" s="4" t="s">
        <v>1185</v>
      </c>
      <c r="D39" s="27" t="s">
        <v>1186</v>
      </c>
      <c r="E39" s="27" t="s">
        <v>1187</v>
      </c>
      <c r="F39" s="27" t="s">
        <v>1187</v>
      </c>
      <c r="G39" s="27" t="s">
        <v>1187</v>
      </c>
    </row>
    <row r="40" spans="1:7" x14ac:dyDescent="0.25">
      <c r="A40" t="s">
        <v>1168</v>
      </c>
      <c r="B40" s="4" t="s">
        <v>497</v>
      </c>
      <c r="C40" s="4" t="s">
        <v>1169</v>
      </c>
      <c r="D40" s="27" t="s">
        <v>1150</v>
      </c>
      <c r="E40" s="27" t="s">
        <v>1153</v>
      </c>
      <c r="F40" s="27" t="s">
        <v>1153</v>
      </c>
      <c r="G40" s="27" t="s">
        <v>1153</v>
      </c>
    </row>
    <row r="41" spans="1:7" x14ac:dyDescent="0.25">
      <c r="A41" t="s">
        <v>1176</v>
      </c>
      <c r="B41" s="4" t="s">
        <v>497</v>
      </c>
      <c r="C41" s="4" t="s">
        <v>1178</v>
      </c>
      <c r="D41" s="27" t="s">
        <v>1181</v>
      </c>
      <c r="E41" s="27" t="s">
        <v>1188</v>
      </c>
      <c r="F41" s="27" t="s">
        <v>1188</v>
      </c>
      <c r="G41" s="27" t="s">
        <v>1188</v>
      </c>
    </row>
    <row r="42" spans="1:7" x14ac:dyDescent="0.25">
      <c r="A42" t="s">
        <v>1177</v>
      </c>
      <c r="B42" s="4" t="s">
        <v>497</v>
      </c>
      <c r="C42" s="4" t="s">
        <v>1179</v>
      </c>
      <c r="D42" s="27" t="s">
        <v>1182</v>
      </c>
      <c r="E42" s="27" t="s">
        <v>1183</v>
      </c>
      <c r="F42" s="27" t="s">
        <v>1183</v>
      </c>
      <c r="G42" s="27" t="s">
        <v>1183</v>
      </c>
    </row>
    <row r="43" spans="1:7" x14ac:dyDescent="0.25">
      <c r="A43" t="s">
        <v>1117</v>
      </c>
      <c r="B43" s="4" t="s">
        <v>497</v>
      </c>
      <c r="C43" s="4" t="s">
        <v>1118</v>
      </c>
      <c r="D43" s="27" t="s">
        <v>93</v>
      </c>
      <c r="E43" s="27" t="s">
        <v>93</v>
      </c>
      <c r="F43" s="27" t="s">
        <v>93</v>
      </c>
      <c r="G43" s="27" t="s">
        <v>93</v>
      </c>
    </row>
    <row r="44" spans="1:7" x14ac:dyDescent="0.25">
      <c r="A44" t="s">
        <v>1170</v>
      </c>
      <c r="B44" s="4" t="s">
        <v>497</v>
      </c>
      <c r="C44" s="4" t="s">
        <v>1171</v>
      </c>
      <c r="D44" s="27" t="b">
        <v>1</v>
      </c>
      <c r="E44" s="27" t="b">
        <v>1</v>
      </c>
      <c r="F44" s="27" t="b">
        <v>1</v>
      </c>
      <c r="G44" s="27" t="b">
        <v>1</v>
      </c>
    </row>
    <row r="45" spans="1:7" x14ac:dyDescent="0.25">
      <c r="A45" t="s">
        <v>1194</v>
      </c>
      <c r="B45" s="4" t="s">
        <v>497</v>
      </c>
      <c r="C45" s="4" t="s">
        <v>1195</v>
      </c>
    </row>
    <row r="46" spans="1:7" x14ac:dyDescent="0.25">
      <c r="A46" t="s">
        <v>1066</v>
      </c>
      <c r="B46" s="4" t="s">
        <v>497</v>
      </c>
      <c r="C46" s="4" t="s">
        <v>1160</v>
      </c>
      <c r="D46"/>
      <c r="E46"/>
      <c r="F46"/>
      <c r="G46"/>
    </row>
    <row r="47" spans="1:7" x14ac:dyDescent="0.25">
      <c r="A47" t="s">
        <v>1067</v>
      </c>
      <c r="B47" s="4" t="s">
        <v>497</v>
      </c>
      <c r="C47" s="4" t="s">
        <v>1064</v>
      </c>
      <c r="D47"/>
      <c r="E47"/>
      <c r="F47"/>
      <c r="G47"/>
    </row>
    <row r="48" spans="1:7" x14ac:dyDescent="0.25">
      <c r="A48" t="s">
        <v>1068</v>
      </c>
      <c r="B48" s="4" t="s">
        <v>497</v>
      </c>
      <c r="C48" s="4" t="s">
        <v>1065</v>
      </c>
      <c r="D48"/>
      <c r="E48"/>
      <c r="F48"/>
      <c r="G48"/>
    </row>
    <row r="49" spans="1:7" x14ac:dyDescent="0.25">
      <c r="A49" t="s">
        <v>1514</v>
      </c>
      <c r="B49" s="4" t="s">
        <v>224</v>
      </c>
      <c r="C49" s="4" t="s">
        <v>1509</v>
      </c>
      <c r="D49" s="27" t="s">
        <v>1194</v>
      </c>
      <c r="E49" s="27" t="s">
        <v>1194</v>
      </c>
      <c r="F49" s="27" t="s">
        <v>1194</v>
      </c>
      <c r="G49" s="27" t="s">
        <v>1194</v>
      </c>
    </row>
    <row r="50" spans="1:7" x14ac:dyDescent="0.25">
      <c r="A50" t="s">
        <v>1515</v>
      </c>
      <c r="B50" s="4" t="s">
        <v>224</v>
      </c>
      <c r="C50" s="4" t="s">
        <v>1511</v>
      </c>
      <c r="D50" s="27" t="s">
        <v>1096</v>
      </c>
      <c r="E50" s="27" t="s">
        <v>1096</v>
      </c>
      <c r="F50" s="27" t="s">
        <v>1096</v>
      </c>
      <c r="G50" s="27" t="s">
        <v>1096</v>
      </c>
    </row>
    <row r="51" spans="1:7" x14ac:dyDescent="0.25">
      <c r="A51" t="s">
        <v>1517</v>
      </c>
      <c r="B51" s="4" t="s">
        <v>224</v>
      </c>
      <c r="C51" s="4" t="s">
        <v>1510</v>
      </c>
      <c r="D51" s="27" t="s">
        <v>1512</v>
      </c>
      <c r="E51" s="27" t="s">
        <v>1512</v>
      </c>
      <c r="F51" s="27" t="s">
        <v>1512</v>
      </c>
      <c r="G51" s="27" t="s">
        <v>1512</v>
      </c>
    </row>
    <row r="52" spans="1:7" x14ac:dyDescent="0.25">
      <c r="A52" t="s">
        <v>498</v>
      </c>
      <c r="B52" s="4" t="s">
        <v>499</v>
      </c>
      <c r="C52" s="4" t="s">
        <v>500</v>
      </c>
      <c r="D52" s="27" t="s">
        <v>533</v>
      </c>
      <c r="E52" s="27" t="s">
        <v>533</v>
      </c>
      <c r="F52" s="27" t="s">
        <v>533</v>
      </c>
      <c r="G52" s="27" t="s">
        <v>533</v>
      </c>
    </row>
    <row r="53" spans="1:7" x14ac:dyDescent="0.25">
      <c r="A53" t="s">
        <v>558</v>
      </c>
      <c r="B53" s="4" t="s">
        <v>499</v>
      </c>
      <c r="C53" s="4" t="s">
        <v>1138</v>
      </c>
      <c r="D53" s="27" t="s">
        <v>1139</v>
      </c>
      <c r="E53" s="27" t="s">
        <v>1139</v>
      </c>
      <c r="F53" s="27" t="s">
        <v>1139</v>
      </c>
      <c r="G53" s="27" t="s">
        <v>1139</v>
      </c>
    </row>
    <row r="54" spans="1:7" x14ac:dyDescent="0.25">
      <c r="A54" t="s">
        <v>1140</v>
      </c>
      <c r="B54" s="4" t="s">
        <v>499</v>
      </c>
      <c r="C54" s="4" t="s">
        <v>1141</v>
      </c>
      <c r="D54" s="27">
        <v>30</v>
      </c>
      <c r="E54" s="27">
        <v>30</v>
      </c>
      <c r="F54" s="27">
        <v>30</v>
      </c>
      <c r="G54" s="27">
        <v>30</v>
      </c>
    </row>
    <row r="55" spans="1:7" x14ac:dyDescent="0.25">
      <c r="A55" t="s">
        <v>1070</v>
      </c>
      <c r="B55" s="4" t="s">
        <v>501</v>
      </c>
      <c r="C55" s="4" t="s">
        <v>1071</v>
      </c>
      <c r="D55" s="27">
        <v>12</v>
      </c>
      <c r="E55" s="27">
        <v>12</v>
      </c>
      <c r="F55" s="27">
        <v>12</v>
      </c>
      <c r="G55" s="27">
        <v>12</v>
      </c>
    </row>
    <row r="56" spans="1:7" x14ac:dyDescent="0.25">
      <c r="A56" t="s">
        <v>502</v>
      </c>
      <c r="B56" s="4" t="s">
        <v>501</v>
      </c>
      <c r="C56" s="4" t="s">
        <v>494</v>
      </c>
      <c r="D56" s="27" t="s">
        <v>503</v>
      </c>
      <c r="E56" s="27" t="s">
        <v>503</v>
      </c>
      <c r="F56" s="27" t="s">
        <v>503</v>
      </c>
      <c r="G56" s="27" t="s">
        <v>503</v>
      </c>
    </row>
    <row r="57" spans="1:7" x14ac:dyDescent="0.25">
      <c r="A57" t="s">
        <v>504</v>
      </c>
      <c r="B57" s="4" t="s">
        <v>501</v>
      </c>
      <c r="C57" s="4" t="s">
        <v>494</v>
      </c>
      <c r="D57" s="27" t="s">
        <v>505</v>
      </c>
      <c r="E57" s="27" t="s">
        <v>505</v>
      </c>
      <c r="F57" s="27" t="s">
        <v>505</v>
      </c>
      <c r="G57" s="27" t="s">
        <v>505</v>
      </c>
    </row>
    <row r="58" spans="1:7" x14ac:dyDescent="0.25">
      <c r="A58" t="s">
        <v>506</v>
      </c>
      <c r="B58" s="4" t="s">
        <v>507</v>
      </c>
      <c r="C58" s="4" t="s">
        <v>508</v>
      </c>
      <c r="D58" s="27">
        <v>1600</v>
      </c>
      <c r="E58" s="27">
        <v>1600</v>
      </c>
      <c r="F58" s="27">
        <v>1600</v>
      </c>
      <c r="G58" s="27">
        <v>1600</v>
      </c>
    </row>
    <row r="59" spans="1:7" x14ac:dyDescent="0.25">
      <c r="A59" t="s">
        <v>509</v>
      </c>
      <c r="B59" s="4" t="s">
        <v>507</v>
      </c>
      <c r="C59" s="4" t="s">
        <v>510</v>
      </c>
      <c r="D59" s="27">
        <v>500</v>
      </c>
      <c r="E59" s="27">
        <v>500</v>
      </c>
      <c r="F59" s="27">
        <v>500</v>
      </c>
      <c r="G59" s="27">
        <v>500</v>
      </c>
    </row>
    <row r="60" spans="1:7" x14ac:dyDescent="0.25">
      <c r="A60" t="s">
        <v>511</v>
      </c>
      <c r="B60" s="4" t="s">
        <v>507</v>
      </c>
      <c r="C60" s="4" t="s">
        <v>512</v>
      </c>
      <c r="D60" s="27">
        <v>50</v>
      </c>
      <c r="E60" s="27">
        <v>50</v>
      </c>
      <c r="F60" s="27">
        <v>50</v>
      </c>
      <c r="G60" s="27">
        <v>50</v>
      </c>
    </row>
    <row r="61" spans="1:7" x14ac:dyDescent="0.25">
      <c r="A61" t="s">
        <v>513</v>
      </c>
      <c r="B61" s="4" t="s">
        <v>507</v>
      </c>
      <c r="C61" s="4" t="s">
        <v>514</v>
      </c>
      <c r="D61" s="27">
        <v>3200</v>
      </c>
      <c r="E61" s="27">
        <v>3200</v>
      </c>
      <c r="F61" s="27">
        <v>3200</v>
      </c>
      <c r="G61" s="27">
        <v>3200</v>
      </c>
    </row>
    <row r="62" spans="1:7" x14ac:dyDescent="0.25">
      <c r="A62" t="s">
        <v>698</v>
      </c>
      <c r="B62" s="4" t="s">
        <v>507</v>
      </c>
      <c r="C62" s="4" t="s">
        <v>1093</v>
      </c>
    </row>
    <row r="63" spans="1:7" x14ac:dyDescent="0.25">
      <c r="A63" t="s">
        <v>515</v>
      </c>
      <c r="B63" s="4" t="s">
        <v>507</v>
      </c>
      <c r="C63" s="4" t="s">
        <v>516</v>
      </c>
      <c r="D63" s="27">
        <v>3200</v>
      </c>
      <c r="E63" s="27">
        <v>3200</v>
      </c>
      <c r="F63" s="27">
        <v>3200</v>
      </c>
      <c r="G63" s="27">
        <v>3200</v>
      </c>
    </row>
    <row r="64" spans="1:7" x14ac:dyDescent="0.25">
      <c r="A64" t="s">
        <v>517</v>
      </c>
      <c r="B64" s="4" t="s">
        <v>518</v>
      </c>
      <c r="C64" s="4" t="s">
        <v>519</v>
      </c>
      <c r="D64" s="27">
        <v>5</v>
      </c>
      <c r="E64" s="27">
        <v>5</v>
      </c>
      <c r="F64" s="27">
        <v>5</v>
      </c>
      <c r="G64" s="27">
        <v>5</v>
      </c>
    </row>
    <row r="65" spans="1:7" x14ac:dyDescent="0.25">
      <c r="A65" t="s">
        <v>520</v>
      </c>
      <c r="B65" s="4" t="s">
        <v>521</v>
      </c>
      <c r="C65" s="4" t="s">
        <v>522</v>
      </c>
      <c r="D65" s="27">
        <v>50</v>
      </c>
      <c r="E65" s="27">
        <v>50</v>
      </c>
      <c r="F65" s="27">
        <v>50</v>
      </c>
      <c r="G65" s="27">
        <v>50</v>
      </c>
    </row>
    <row r="66" spans="1:7" x14ac:dyDescent="0.25">
      <c r="A66" t="s">
        <v>523</v>
      </c>
      <c r="B66" s="4" t="s">
        <v>524</v>
      </c>
      <c r="C66" s="4" t="s">
        <v>525</v>
      </c>
      <c r="D66" s="27" t="s">
        <v>524</v>
      </c>
      <c r="E66" s="27" t="s">
        <v>524</v>
      </c>
      <c r="F66" s="27" t="s">
        <v>524</v>
      </c>
      <c r="G66" s="27" t="s">
        <v>524</v>
      </c>
    </row>
    <row r="67" spans="1:7" x14ac:dyDescent="0.25">
      <c r="A67" t="s">
        <v>526</v>
      </c>
      <c r="B67" s="4" t="s">
        <v>524</v>
      </c>
      <c r="C67" s="4" t="s">
        <v>528</v>
      </c>
      <c r="D67" s="27" t="s">
        <v>527</v>
      </c>
      <c r="E67" s="27" t="s">
        <v>527</v>
      </c>
      <c r="F67" s="27" t="s">
        <v>527</v>
      </c>
      <c r="G67" s="27" t="s">
        <v>527</v>
      </c>
    </row>
    <row r="68" spans="1:7" x14ac:dyDescent="0.25">
      <c r="A68" t="s">
        <v>1122</v>
      </c>
      <c r="B68" s="4" t="s">
        <v>1123</v>
      </c>
      <c r="C68" s="4" t="s">
        <v>1124</v>
      </c>
      <c r="D68" s="27" t="s">
        <v>2202</v>
      </c>
      <c r="E68" s="27" t="s">
        <v>2202</v>
      </c>
      <c r="F68" s="27" t="s">
        <v>2202</v>
      </c>
      <c r="G68" s="27" t="s">
        <v>2202</v>
      </c>
    </row>
    <row r="69" spans="1:7" x14ac:dyDescent="0.25">
      <c r="A69" t="s">
        <v>1279</v>
      </c>
      <c r="B69" s="4" t="s">
        <v>1280</v>
      </c>
      <c r="C69" s="4" t="s">
        <v>1283</v>
      </c>
      <c r="D69" s="27" t="s">
        <v>1320</v>
      </c>
      <c r="E69" s="27" t="s">
        <v>1320</v>
      </c>
      <c r="F69" s="27" t="s">
        <v>1320</v>
      </c>
      <c r="G69" s="27" t="s">
        <v>1320</v>
      </c>
    </row>
    <row r="70" spans="1:7" x14ac:dyDescent="0.25">
      <c r="A70" t="s">
        <v>1281</v>
      </c>
      <c r="B70" s="4" t="s">
        <v>1280</v>
      </c>
      <c r="C70" s="4" t="s">
        <v>1282</v>
      </c>
      <c r="D70" s="27">
        <v>1.1000000000000001</v>
      </c>
      <c r="E70" s="27">
        <v>1.1000000000000001</v>
      </c>
      <c r="F70" s="27">
        <v>1.1000000000000001</v>
      </c>
      <c r="G70" s="27">
        <v>1.1000000000000001</v>
      </c>
    </row>
    <row r="71" spans="1:7" x14ac:dyDescent="0.25">
      <c r="A71" t="s">
        <v>1284</v>
      </c>
      <c r="B71" s="4" t="s">
        <v>1280</v>
      </c>
      <c r="C71" s="4" t="s">
        <v>1285</v>
      </c>
      <c r="D71" s="27" t="s">
        <v>1286</v>
      </c>
      <c r="E71" s="27" t="s">
        <v>1287</v>
      </c>
      <c r="F71" s="27" t="s">
        <v>1287</v>
      </c>
      <c r="G71" s="27" t="s">
        <v>1287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1236</v>
      </c>
      <c r="C1" s="30" t="s">
        <v>4</v>
      </c>
      <c r="D1" s="3" t="s">
        <v>5</v>
      </c>
      <c r="E1" s="47" t="s">
        <v>296</v>
      </c>
      <c r="F1" s="47" t="s">
        <v>352</v>
      </c>
      <c r="G1" s="213" t="s">
        <v>244</v>
      </c>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13"/>
      <c r="AZ1" s="213"/>
      <c r="BA1" s="213"/>
      <c r="BB1" s="213"/>
      <c r="BC1" s="213"/>
      <c r="BD1" s="213"/>
      <c r="BE1" s="10"/>
      <c r="BH1" s="217" t="s">
        <v>447</v>
      </c>
      <c r="BI1" s="217"/>
      <c r="BJ1" s="217"/>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2" t="s">
        <v>616</v>
      </c>
      <c r="B1" s="112" t="s">
        <v>1560</v>
      </c>
      <c r="C1" s="112" t="s">
        <v>630</v>
      </c>
      <c r="D1" s="112" t="s">
        <v>466</v>
      </c>
      <c r="E1" s="112" t="s">
        <v>633</v>
      </c>
      <c r="F1" s="112" t="s">
        <v>1576</v>
      </c>
      <c r="G1" s="112" t="s">
        <v>468</v>
      </c>
      <c r="H1" s="112" t="s">
        <v>618</v>
      </c>
      <c r="I1" s="113" t="s">
        <v>620</v>
      </c>
      <c r="J1" s="113" t="s">
        <v>622</v>
      </c>
      <c r="K1" s="112" t="s">
        <v>639</v>
      </c>
      <c r="L1" s="114"/>
    </row>
    <row r="2" spans="1:12" x14ac:dyDescent="0.25">
      <c r="A2" t="s">
        <v>699</v>
      </c>
      <c r="B2" s="115" t="s">
        <v>888</v>
      </c>
      <c r="C2" s="115" t="s">
        <v>864</v>
      </c>
      <c r="D2" s="115" t="s">
        <v>865</v>
      </c>
      <c r="E2" s="116">
        <v>343085</v>
      </c>
      <c r="F2" s="115"/>
      <c r="G2" s="115" t="s">
        <v>889</v>
      </c>
      <c r="H2" s="115" t="s">
        <v>890</v>
      </c>
      <c r="I2">
        <v>1600</v>
      </c>
      <c r="J2">
        <v>3200</v>
      </c>
      <c r="K2" s="115"/>
    </row>
    <row r="3" spans="1:12" x14ac:dyDescent="0.25">
      <c r="A3" t="s">
        <v>699</v>
      </c>
      <c r="B3" s="115" t="s">
        <v>888</v>
      </c>
      <c r="C3" s="115" t="s">
        <v>865</v>
      </c>
      <c r="D3" s="115"/>
      <c r="E3" s="117">
        <v>95</v>
      </c>
      <c r="F3" s="115"/>
      <c r="G3" s="115"/>
      <c r="H3" s="115" t="s">
        <v>890</v>
      </c>
      <c r="K3" s="118" t="s">
        <v>891</v>
      </c>
    </row>
    <row r="4" spans="1:12" x14ac:dyDescent="0.25">
      <c r="A4" t="s">
        <v>699</v>
      </c>
      <c r="B4" s="115" t="s">
        <v>888</v>
      </c>
      <c r="C4" s="115" t="s">
        <v>740</v>
      </c>
      <c r="D4" s="115" t="s">
        <v>865</v>
      </c>
      <c r="E4" s="117">
        <v>37</v>
      </c>
      <c r="F4" s="115"/>
      <c r="G4" s="115"/>
      <c r="H4" s="115" t="s">
        <v>890</v>
      </c>
      <c r="K4" s="115"/>
    </row>
    <row r="5" spans="1:12" x14ac:dyDescent="0.25">
      <c r="A5" t="s">
        <v>699</v>
      </c>
      <c r="B5" s="115" t="s">
        <v>888</v>
      </c>
      <c r="C5" s="115" t="s">
        <v>867</v>
      </c>
      <c r="D5" s="115" t="s">
        <v>865</v>
      </c>
      <c r="E5" s="116">
        <v>8251</v>
      </c>
      <c r="F5" s="115"/>
      <c r="G5" s="115" t="s">
        <v>892</v>
      </c>
      <c r="H5" s="115" t="s">
        <v>890</v>
      </c>
      <c r="K5" s="115"/>
    </row>
    <row r="6" spans="1:12" x14ac:dyDescent="0.25">
      <c r="A6" t="s">
        <v>699</v>
      </c>
      <c r="B6" s="115" t="s">
        <v>888</v>
      </c>
      <c r="C6" s="115" t="s">
        <v>864</v>
      </c>
      <c r="D6" s="115" t="s">
        <v>893</v>
      </c>
      <c r="E6" s="116">
        <v>1137</v>
      </c>
      <c r="F6" s="115"/>
      <c r="G6" s="115"/>
      <c r="H6" s="115" t="s">
        <v>890</v>
      </c>
      <c r="K6" s="115"/>
    </row>
    <row r="7" spans="1:12" x14ac:dyDescent="0.25">
      <c r="A7" t="s">
        <v>700</v>
      </c>
      <c r="B7" s="115" t="s">
        <v>894</v>
      </c>
      <c r="C7" s="115" t="s">
        <v>864</v>
      </c>
      <c r="D7" s="115" t="s">
        <v>895</v>
      </c>
      <c r="E7" s="116">
        <v>154061</v>
      </c>
      <c r="F7" s="115"/>
      <c r="G7" s="115" t="s">
        <v>896</v>
      </c>
      <c r="H7" s="115" t="s">
        <v>890</v>
      </c>
      <c r="I7">
        <v>1600</v>
      </c>
      <c r="K7" s="118" t="s">
        <v>897</v>
      </c>
    </row>
    <row r="8" spans="1:12" x14ac:dyDescent="0.25">
      <c r="A8" t="s">
        <v>700</v>
      </c>
      <c r="B8" s="115" t="s">
        <v>894</v>
      </c>
      <c r="C8" s="115" t="s">
        <v>864</v>
      </c>
      <c r="D8" s="115" t="s">
        <v>898</v>
      </c>
      <c r="E8" s="116">
        <v>6436</v>
      </c>
      <c r="F8" s="115"/>
      <c r="G8" s="119" t="s">
        <v>899</v>
      </c>
      <c r="H8" s="119" t="s">
        <v>890</v>
      </c>
      <c r="K8" s="118" t="s">
        <v>897</v>
      </c>
    </row>
    <row r="9" spans="1:12" x14ac:dyDescent="0.25">
      <c r="A9" t="s">
        <v>701</v>
      </c>
      <c r="B9" s="115" t="s">
        <v>900</v>
      </c>
      <c r="C9" s="115" t="s">
        <v>864</v>
      </c>
      <c r="D9" s="115" t="s">
        <v>901</v>
      </c>
      <c r="E9" s="116">
        <v>60510</v>
      </c>
      <c r="F9" s="115"/>
      <c r="G9" s="115" t="s">
        <v>902</v>
      </c>
      <c r="H9" s="115" t="s">
        <v>890</v>
      </c>
      <c r="I9">
        <v>1600</v>
      </c>
      <c r="K9" s="118" t="s">
        <v>897</v>
      </c>
    </row>
    <row r="10" spans="1:12" x14ac:dyDescent="0.25">
      <c r="A10" t="s">
        <v>701</v>
      </c>
      <c r="B10" s="115" t="s">
        <v>900</v>
      </c>
      <c r="C10" s="115" t="s">
        <v>864</v>
      </c>
      <c r="D10" s="115" t="s">
        <v>903</v>
      </c>
      <c r="E10" s="116">
        <v>11651</v>
      </c>
      <c r="F10" s="115"/>
      <c r="G10" s="119" t="s">
        <v>904</v>
      </c>
      <c r="H10" s="119" t="s">
        <v>890</v>
      </c>
      <c r="K10" s="118" t="s">
        <v>897</v>
      </c>
    </row>
    <row r="11" spans="1:12" x14ac:dyDescent="0.25">
      <c r="A11" t="s">
        <v>701</v>
      </c>
      <c r="B11" s="115" t="s">
        <v>900</v>
      </c>
      <c r="C11" s="115" t="s">
        <v>864</v>
      </c>
      <c r="D11" s="115" t="s">
        <v>905</v>
      </c>
      <c r="E11" s="116">
        <v>1029</v>
      </c>
      <c r="F11" s="115"/>
      <c r="G11" s="115"/>
      <c r="H11" s="115" t="s">
        <v>890</v>
      </c>
      <c r="K11" s="118" t="s">
        <v>897</v>
      </c>
    </row>
    <row r="12" spans="1:12" x14ac:dyDescent="0.25">
      <c r="A12" t="s">
        <v>702</v>
      </c>
      <c r="B12" s="115" t="s">
        <v>906</v>
      </c>
      <c r="C12" s="115" t="s">
        <v>864</v>
      </c>
      <c r="D12" s="115" t="s">
        <v>907</v>
      </c>
      <c r="E12" s="116">
        <v>33791</v>
      </c>
      <c r="F12" s="115"/>
      <c r="G12" s="115" t="s">
        <v>908</v>
      </c>
      <c r="H12" s="115" t="s">
        <v>890</v>
      </c>
      <c r="I12">
        <v>1600</v>
      </c>
      <c r="K12" s="118" t="s">
        <v>897</v>
      </c>
    </row>
    <row r="13" spans="1:12" x14ac:dyDescent="0.25">
      <c r="A13" t="s">
        <v>702</v>
      </c>
      <c r="B13" s="115" t="s">
        <v>906</v>
      </c>
      <c r="C13" s="115" t="s">
        <v>864</v>
      </c>
      <c r="D13" s="115" t="s">
        <v>909</v>
      </c>
      <c r="E13" s="116">
        <v>50</v>
      </c>
      <c r="F13" s="115"/>
      <c r="G13" s="115"/>
      <c r="H13" s="115" t="s">
        <v>890</v>
      </c>
      <c r="K13" s="118"/>
    </row>
    <row r="14" spans="1:12" x14ac:dyDescent="0.25">
      <c r="A14" t="s">
        <v>702</v>
      </c>
      <c r="B14" s="115" t="s">
        <v>906</v>
      </c>
      <c r="C14" s="115" t="s">
        <v>864</v>
      </c>
      <c r="D14" s="115" t="s">
        <v>910</v>
      </c>
      <c r="E14" s="116">
        <v>22</v>
      </c>
      <c r="F14" s="115"/>
      <c r="G14" s="115"/>
      <c r="H14" s="115" t="s">
        <v>890</v>
      </c>
      <c r="K14" s="118"/>
    </row>
    <row r="15" spans="1:12" x14ac:dyDescent="0.25">
      <c r="A15" t="s">
        <v>702</v>
      </c>
      <c r="B15" s="115" t="s">
        <v>906</v>
      </c>
      <c r="C15" s="115" t="s">
        <v>864</v>
      </c>
      <c r="D15" s="115" t="s">
        <v>911</v>
      </c>
      <c r="E15" s="116">
        <v>10</v>
      </c>
      <c r="F15" s="115"/>
      <c r="G15" s="115"/>
      <c r="H15" s="115" t="s">
        <v>890</v>
      </c>
      <c r="K15" s="118"/>
    </row>
    <row r="16" spans="1:12" x14ac:dyDescent="0.25">
      <c r="A16" t="s">
        <v>703</v>
      </c>
      <c r="B16" s="115" t="s">
        <v>912</v>
      </c>
      <c r="C16" s="115" t="s">
        <v>864</v>
      </c>
      <c r="D16" s="115" t="s">
        <v>913</v>
      </c>
      <c r="E16" s="116">
        <v>12735</v>
      </c>
      <c r="F16" s="115"/>
      <c r="G16" s="115" t="s">
        <v>914</v>
      </c>
      <c r="H16" s="115" t="s">
        <v>890</v>
      </c>
      <c r="I16">
        <v>1600</v>
      </c>
      <c r="K16" s="118"/>
    </row>
    <row r="17" spans="1:11" x14ac:dyDescent="0.25">
      <c r="A17" t="s">
        <v>703</v>
      </c>
      <c r="B17" s="115" t="s">
        <v>912</v>
      </c>
      <c r="C17" s="115" t="s">
        <v>864</v>
      </c>
      <c r="D17" s="115" t="s">
        <v>915</v>
      </c>
      <c r="E17" s="116">
        <v>2415</v>
      </c>
      <c r="F17" s="115"/>
      <c r="G17" s="119" t="s">
        <v>916</v>
      </c>
      <c r="H17" s="119" t="s">
        <v>890</v>
      </c>
      <c r="K17" s="118"/>
    </row>
    <row r="18" spans="1:11" x14ac:dyDescent="0.25">
      <c r="A18" t="s">
        <v>704</v>
      </c>
      <c r="B18" s="115" t="s">
        <v>917</v>
      </c>
      <c r="C18" s="115" t="s">
        <v>864</v>
      </c>
      <c r="D18" s="115" t="s">
        <v>918</v>
      </c>
      <c r="E18" s="116">
        <v>457453</v>
      </c>
      <c r="F18" s="115"/>
      <c r="G18" s="115" t="s">
        <v>919</v>
      </c>
      <c r="H18" s="115" t="s">
        <v>917</v>
      </c>
      <c r="I18">
        <v>1600</v>
      </c>
      <c r="K18" s="115"/>
    </row>
    <row r="19" spans="1:11" x14ac:dyDescent="0.25">
      <c r="A19" t="s">
        <v>705</v>
      </c>
      <c r="B19" s="115" t="s">
        <v>917</v>
      </c>
      <c r="C19" s="115" t="s">
        <v>740</v>
      </c>
      <c r="D19" s="115" t="s">
        <v>920</v>
      </c>
      <c r="E19" s="116">
        <v>398945</v>
      </c>
      <c r="F19" s="115"/>
      <c r="G19" s="115" t="s">
        <v>921</v>
      </c>
      <c r="H19" s="115" t="s">
        <v>917</v>
      </c>
      <c r="I19">
        <v>1600</v>
      </c>
      <c r="K19" s="118" t="s">
        <v>1496</v>
      </c>
    </row>
    <row r="20" spans="1:11" x14ac:dyDescent="0.25">
      <c r="A20" t="s">
        <v>706</v>
      </c>
      <c r="B20" s="115" t="s">
        <v>917</v>
      </c>
      <c r="C20" s="115" t="s">
        <v>864</v>
      </c>
      <c r="D20" s="115" t="s">
        <v>922</v>
      </c>
      <c r="E20" s="116">
        <v>72391</v>
      </c>
      <c r="F20" s="115"/>
      <c r="G20" s="115" t="s">
        <v>923</v>
      </c>
      <c r="H20" s="115" t="s">
        <v>917</v>
      </c>
      <c r="I20">
        <v>1600</v>
      </c>
      <c r="K20" s="118"/>
    </row>
    <row r="21" spans="1:11" x14ac:dyDescent="0.25">
      <c r="A21" t="s">
        <v>706</v>
      </c>
      <c r="B21" s="115" t="s">
        <v>917</v>
      </c>
      <c r="C21" s="115" t="s">
        <v>864</v>
      </c>
      <c r="D21" s="115" t="s">
        <v>924</v>
      </c>
      <c r="E21" s="116">
        <v>19245</v>
      </c>
      <c r="F21" s="115"/>
      <c r="G21" s="115" t="s">
        <v>925</v>
      </c>
      <c r="H21" s="115" t="s">
        <v>917</v>
      </c>
      <c r="K21" s="118"/>
    </row>
    <row r="22" spans="1:11" x14ac:dyDescent="0.25">
      <c r="A22" t="s">
        <v>706</v>
      </c>
      <c r="B22" s="115" t="s">
        <v>917</v>
      </c>
      <c r="C22" s="115" t="s">
        <v>864</v>
      </c>
      <c r="D22" s="115" t="s">
        <v>926</v>
      </c>
      <c r="E22" s="116">
        <v>10</v>
      </c>
      <c r="F22" s="115"/>
      <c r="G22" s="115"/>
      <c r="H22" s="115" t="s">
        <v>917</v>
      </c>
      <c r="K22" s="118"/>
    </row>
    <row r="23" spans="1:11" x14ac:dyDescent="0.25">
      <c r="A23" t="s">
        <v>706</v>
      </c>
      <c r="B23" s="115" t="s">
        <v>917</v>
      </c>
      <c r="C23" s="115" t="s">
        <v>740</v>
      </c>
      <c r="D23" s="115" t="s">
        <v>926</v>
      </c>
      <c r="E23" s="116">
        <v>3</v>
      </c>
      <c r="F23" s="115"/>
      <c r="G23" s="115"/>
      <c r="H23" s="115" t="s">
        <v>917</v>
      </c>
      <c r="K23" s="118"/>
    </row>
    <row r="24" spans="1:11" x14ac:dyDescent="0.25">
      <c r="A24" t="s">
        <v>707</v>
      </c>
      <c r="B24" s="115" t="s">
        <v>927</v>
      </c>
      <c r="C24" s="115" t="s">
        <v>864</v>
      </c>
      <c r="D24" s="115" t="s">
        <v>928</v>
      </c>
      <c r="E24" s="116">
        <v>1956</v>
      </c>
      <c r="F24" s="115"/>
      <c r="G24" s="115" t="s">
        <v>929</v>
      </c>
      <c r="H24" s="115" t="s">
        <v>890</v>
      </c>
      <c r="I24">
        <v>1600</v>
      </c>
      <c r="K24" s="118" t="s">
        <v>930</v>
      </c>
    </row>
    <row r="25" spans="1:11" x14ac:dyDescent="0.25">
      <c r="A25" t="s">
        <v>708</v>
      </c>
      <c r="B25" s="115" t="s">
        <v>931</v>
      </c>
      <c r="C25" s="115" t="s">
        <v>864</v>
      </c>
      <c r="D25" s="115" t="s">
        <v>932</v>
      </c>
      <c r="E25" s="117">
        <v>816</v>
      </c>
      <c r="F25" s="115"/>
      <c r="G25" s="115" t="s">
        <v>933</v>
      </c>
      <c r="H25" s="115" t="s">
        <v>890</v>
      </c>
      <c r="I25">
        <v>1600</v>
      </c>
      <c r="K25" s="118" t="s">
        <v>930</v>
      </c>
    </row>
    <row r="26" spans="1:11" x14ac:dyDescent="0.25">
      <c r="A26" t="s">
        <v>934</v>
      </c>
      <c r="B26" s="115" t="s">
        <v>935</v>
      </c>
      <c r="C26" s="115" t="s">
        <v>740</v>
      </c>
      <c r="D26" s="115" t="s">
        <v>936</v>
      </c>
      <c r="E26" s="117">
        <v>52267</v>
      </c>
      <c r="F26" s="115"/>
      <c r="G26" s="115" t="s">
        <v>937</v>
      </c>
      <c r="H26" s="115" t="s">
        <v>938</v>
      </c>
      <c r="K26" s="118" t="s">
        <v>939</v>
      </c>
    </row>
    <row r="27" spans="1:11" x14ac:dyDescent="0.25">
      <c r="A27" t="s">
        <v>934</v>
      </c>
      <c r="B27" s="115" t="s">
        <v>935</v>
      </c>
      <c r="C27" s="115" t="s">
        <v>740</v>
      </c>
      <c r="D27" s="115" t="s">
        <v>940</v>
      </c>
      <c r="E27" s="117">
        <v>206</v>
      </c>
      <c r="F27" s="115"/>
      <c r="G27" s="115"/>
      <c r="H27" s="115" t="s">
        <v>938</v>
      </c>
      <c r="K27" s="118" t="s">
        <v>941</v>
      </c>
    </row>
    <row r="28" spans="1:11" x14ac:dyDescent="0.25">
      <c r="A28" t="s">
        <v>934</v>
      </c>
      <c r="B28" s="115" t="s">
        <v>935</v>
      </c>
      <c r="C28" s="115" t="s">
        <v>740</v>
      </c>
      <c r="D28" s="115" t="s">
        <v>942</v>
      </c>
      <c r="E28" s="117">
        <v>41</v>
      </c>
      <c r="F28" s="115"/>
      <c r="G28" s="115"/>
      <c r="H28" s="115" t="s">
        <v>938</v>
      </c>
      <c r="K28" s="118" t="s">
        <v>941</v>
      </c>
    </row>
    <row r="29" spans="1:11" x14ac:dyDescent="0.25">
      <c r="A29" t="s">
        <v>934</v>
      </c>
      <c r="B29" s="115" t="s">
        <v>935</v>
      </c>
      <c r="C29" s="115" t="s">
        <v>740</v>
      </c>
      <c r="D29" s="115" t="s">
        <v>943</v>
      </c>
      <c r="E29" s="117">
        <v>22</v>
      </c>
      <c r="F29" s="115"/>
      <c r="G29" s="115"/>
      <c r="H29" s="115" t="s">
        <v>938</v>
      </c>
      <c r="K29" s="118" t="s">
        <v>941</v>
      </c>
    </row>
    <row r="30" spans="1:11" x14ac:dyDescent="0.25">
      <c r="A30" t="s">
        <v>934</v>
      </c>
      <c r="B30" s="115" t="s">
        <v>935</v>
      </c>
      <c r="C30" s="115" t="s">
        <v>864</v>
      </c>
      <c r="D30" s="115" t="s">
        <v>936</v>
      </c>
      <c r="E30" s="117">
        <v>248</v>
      </c>
      <c r="F30" s="115"/>
      <c r="G30" s="115"/>
      <c r="H30" s="115" t="s">
        <v>938</v>
      </c>
      <c r="K30" s="118"/>
    </row>
    <row r="31" spans="1:11" x14ac:dyDescent="0.25">
      <c r="A31" t="s">
        <v>934</v>
      </c>
      <c r="B31" s="115" t="s">
        <v>935</v>
      </c>
      <c r="C31" s="115" t="s">
        <v>864</v>
      </c>
      <c r="D31" s="115" t="s">
        <v>940</v>
      </c>
      <c r="E31" s="117">
        <v>246</v>
      </c>
      <c r="F31" s="115"/>
      <c r="G31" s="115"/>
      <c r="H31" s="115" t="s">
        <v>938</v>
      </c>
      <c r="K31" s="118"/>
    </row>
    <row r="32" spans="1:11" x14ac:dyDescent="0.25">
      <c r="A32" t="s">
        <v>709</v>
      </c>
      <c r="B32" s="115" t="s">
        <v>944</v>
      </c>
      <c r="C32" s="115" t="s">
        <v>868</v>
      </c>
      <c r="D32" s="115"/>
      <c r="E32" s="116">
        <v>3392</v>
      </c>
      <c r="F32" s="115"/>
      <c r="G32" s="115" t="s">
        <v>945</v>
      </c>
      <c r="H32" s="115" t="s">
        <v>946</v>
      </c>
      <c r="I32">
        <v>1000</v>
      </c>
      <c r="K32" s="118" t="s">
        <v>947</v>
      </c>
    </row>
    <row r="33" spans="1:11" x14ac:dyDescent="0.25">
      <c r="A33" t="s">
        <v>709</v>
      </c>
      <c r="B33" s="115" t="s">
        <v>944</v>
      </c>
      <c r="C33" s="115" t="s">
        <v>740</v>
      </c>
      <c r="D33" s="115" t="s">
        <v>868</v>
      </c>
      <c r="E33" s="116">
        <v>86020</v>
      </c>
      <c r="F33" s="115"/>
      <c r="G33" s="115" t="s">
        <v>948</v>
      </c>
      <c r="H33" s="115" t="s">
        <v>946</v>
      </c>
      <c r="K33" s="115"/>
    </row>
    <row r="34" spans="1:11" x14ac:dyDescent="0.25">
      <c r="A34" t="s">
        <v>709</v>
      </c>
      <c r="B34" s="115" t="s">
        <v>944</v>
      </c>
      <c r="C34" s="115" t="s">
        <v>740</v>
      </c>
      <c r="D34" s="115" t="s">
        <v>949</v>
      </c>
      <c r="E34" s="116">
        <v>2082</v>
      </c>
      <c r="F34" s="115"/>
      <c r="G34" s="115" t="s">
        <v>950</v>
      </c>
      <c r="H34" s="115" t="s">
        <v>946</v>
      </c>
      <c r="K34" s="118" t="s">
        <v>951</v>
      </c>
    </row>
    <row r="35" spans="1:11" x14ac:dyDescent="0.25">
      <c r="A35" t="s">
        <v>710</v>
      </c>
      <c r="B35" s="115" t="s">
        <v>952</v>
      </c>
      <c r="C35" s="115" t="s">
        <v>740</v>
      </c>
      <c r="D35" s="115" t="s">
        <v>870</v>
      </c>
      <c r="E35" s="116">
        <v>1036820</v>
      </c>
      <c r="F35" s="115"/>
      <c r="G35" s="115" t="s">
        <v>953</v>
      </c>
      <c r="H35" s="115" t="s">
        <v>946</v>
      </c>
      <c r="I35">
        <v>1600</v>
      </c>
      <c r="K35" s="118" t="s">
        <v>954</v>
      </c>
    </row>
    <row r="36" spans="1:11" x14ac:dyDescent="0.25">
      <c r="A36" t="s">
        <v>710</v>
      </c>
      <c r="B36" s="115" t="s">
        <v>952</v>
      </c>
      <c r="C36" s="115" t="s">
        <v>870</v>
      </c>
      <c r="D36" s="115"/>
      <c r="E36" s="116">
        <v>2357</v>
      </c>
      <c r="F36" s="115"/>
      <c r="G36" s="115"/>
      <c r="H36" s="115" t="s">
        <v>946</v>
      </c>
      <c r="K36" s="118" t="s">
        <v>955</v>
      </c>
    </row>
    <row r="37" spans="1:11" x14ac:dyDescent="0.25">
      <c r="A37" t="s">
        <v>710</v>
      </c>
      <c r="B37" s="115" t="s">
        <v>952</v>
      </c>
      <c r="C37" s="115" t="s">
        <v>867</v>
      </c>
      <c r="D37" s="115" t="s">
        <v>956</v>
      </c>
      <c r="E37" s="116">
        <v>243577</v>
      </c>
      <c r="F37" s="115"/>
      <c r="G37" s="115" t="s">
        <v>957</v>
      </c>
      <c r="H37" s="115" t="s">
        <v>946</v>
      </c>
      <c r="K37" s="118"/>
    </row>
    <row r="38" spans="1:11" x14ac:dyDescent="0.25">
      <c r="A38" t="s">
        <v>710</v>
      </c>
      <c r="B38" s="115" t="s">
        <v>952</v>
      </c>
      <c r="C38" s="115" t="s">
        <v>867</v>
      </c>
      <c r="D38" s="115" t="s">
        <v>958</v>
      </c>
      <c r="E38" s="116">
        <v>49037</v>
      </c>
      <c r="F38" s="115"/>
      <c r="G38" s="118" t="s">
        <v>959</v>
      </c>
      <c r="H38" s="115" t="s">
        <v>946</v>
      </c>
    </row>
    <row r="39" spans="1:11" x14ac:dyDescent="0.25">
      <c r="A39" t="s">
        <v>710</v>
      </c>
      <c r="B39" s="115" t="s">
        <v>952</v>
      </c>
      <c r="C39" s="115" t="s">
        <v>867</v>
      </c>
      <c r="D39" s="115" t="s">
        <v>960</v>
      </c>
      <c r="E39" s="116">
        <v>32690</v>
      </c>
      <c r="F39" s="115"/>
      <c r="G39" s="115" t="s">
        <v>961</v>
      </c>
      <c r="H39" s="115" t="s">
        <v>946</v>
      </c>
      <c r="K39" s="118"/>
    </row>
    <row r="40" spans="1:11" x14ac:dyDescent="0.25">
      <c r="A40" t="s">
        <v>710</v>
      </c>
      <c r="B40" s="115" t="s">
        <v>952</v>
      </c>
      <c r="C40" s="115" t="s">
        <v>867</v>
      </c>
      <c r="D40" s="115" t="s">
        <v>962</v>
      </c>
      <c r="E40" s="116">
        <v>7382</v>
      </c>
      <c r="F40" s="115"/>
      <c r="G40" s="115" t="s">
        <v>963</v>
      </c>
      <c r="H40" s="115" t="s">
        <v>946</v>
      </c>
      <c r="K40" s="118"/>
    </row>
    <row r="41" spans="1:11" x14ac:dyDescent="0.25">
      <c r="A41" t="s">
        <v>710</v>
      </c>
      <c r="B41" s="115" t="s">
        <v>952</v>
      </c>
      <c r="C41" s="115" t="s">
        <v>867</v>
      </c>
      <c r="D41" s="115" t="s">
        <v>964</v>
      </c>
      <c r="E41" s="116">
        <v>1872</v>
      </c>
      <c r="F41" s="115"/>
      <c r="G41" s="115" t="s">
        <v>965</v>
      </c>
      <c r="H41" s="115" t="s">
        <v>946</v>
      </c>
      <c r="K41" s="118"/>
    </row>
    <row r="42" spans="1:11" x14ac:dyDescent="0.25">
      <c r="A42" t="s">
        <v>711</v>
      </c>
      <c r="B42" s="115" t="s">
        <v>966</v>
      </c>
      <c r="C42" s="115" t="s">
        <v>780</v>
      </c>
      <c r="D42" s="115" t="s">
        <v>967</v>
      </c>
      <c r="E42" s="116">
        <v>73881</v>
      </c>
      <c r="F42" s="115"/>
      <c r="G42" s="115" t="s">
        <v>968</v>
      </c>
      <c r="H42" s="115" t="s">
        <v>946</v>
      </c>
      <c r="I42">
        <v>3200</v>
      </c>
      <c r="K42" s="115" t="s">
        <v>969</v>
      </c>
    </row>
    <row r="43" spans="1:11" x14ac:dyDescent="0.25">
      <c r="A43" t="s">
        <v>712</v>
      </c>
      <c r="B43" s="115" t="s">
        <v>970</v>
      </c>
      <c r="C43" s="115" t="s">
        <v>740</v>
      </c>
      <c r="D43" s="115" t="s">
        <v>971</v>
      </c>
      <c r="E43" s="116">
        <v>31943</v>
      </c>
      <c r="F43" s="119"/>
      <c r="G43" s="119" t="s">
        <v>972</v>
      </c>
      <c r="H43" s="119" t="s">
        <v>946</v>
      </c>
      <c r="I43">
        <v>3200</v>
      </c>
      <c r="K43" s="115" t="s">
        <v>969</v>
      </c>
    </row>
    <row r="44" spans="1:11" x14ac:dyDescent="0.25">
      <c r="A44" t="s">
        <v>713</v>
      </c>
      <c r="B44" s="115" t="s">
        <v>973</v>
      </c>
      <c r="C44" s="115" t="s">
        <v>740</v>
      </c>
      <c r="D44" s="115" t="s">
        <v>974</v>
      </c>
      <c r="E44" s="116">
        <v>24284</v>
      </c>
      <c r="F44" s="119"/>
      <c r="G44" s="119" t="s">
        <v>975</v>
      </c>
      <c r="H44" s="119" t="s">
        <v>946</v>
      </c>
      <c r="I44">
        <v>3200</v>
      </c>
      <c r="K44" s="115" t="s">
        <v>969</v>
      </c>
    </row>
    <row r="45" spans="1:11" x14ac:dyDescent="0.25">
      <c r="A45" t="s">
        <v>976</v>
      </c>
      <c r="B45" s="115" t="s">
        <v>977</v>
      </c>
      <c r="C45" s="115" t="s">
        <v>780</v>
      </c>
      <c r="D45" s="115" t="s">
        <v>978</v>
      </c>
      <c r="E45" s="116">
        <v>5503</v>
      </c>
      <c r="F45" s="119"/>
      <c r="G45" s="119" t="s">
        <v>979</v>
      </c>
      <c r="H45" s="119" t="s">
        <v>946</v>
      </c>
      <c r="I45">
        <v>3200</v>
      </c>
      <c r="K45" s="115" t="s">
        <v>969</v>
      </c>
    </row>
    <row r="46" spans="1:11" x14ac:dyDescent="0.25">
      <c r="A46" t="s">
        <v>980</v>
      </c>
      <c r="B46" s="115" t="s">
        <v>981</v>
      </c>
      <c r="C46" s="115" t="s">
        <v>740</v>
      </c>
      <c r="D46" s="115" t="s">
        <v>982</v>
      </c>
      <c r="E46" s="116">
        <v>17542</v>
      </c>
      <c r="F46" s="115"/>
      <c r="G46" s="115" t="s">
        <v>983</v>
      </c>
      <c r="H46" s="115" t="s">
        <v>946</v>
      </c>
      <c r="I46">
        <v>3200</v>
      </c>
      <c r="K46" s="115" t="s">
        <v>969</v>
      </c>
    </row>
    <row r="47" spans="1:11" x14ac:dyDescent="0.25">
      <c r="A47" t="s">
        <v>714</v>
      </c>
      <c r="B47" s="115" t="s">
        <v>984</v>
      </c>
      <c r="C47" s="115" t="s">
        <v>780</v>
      </c>
      <c r="D47" s="115" t="s">
        <v>985</v>
      </c>
      <c r="E47" s="116">
        <v>97466</v>
      </c>
      <c r="F47" s="115"/>
      <c r="G47" s="115" t="s">
        <v>986</v>
      </c>
      <c r="H47" s="115" t="s">
        <v>946</v>
      </c>
      <c r="I47">
        <v>3200</v>
      </c>
      <c r="K47" s="115" t="s">
        <v>987</v>
      </c>
    </row>
    <row r="48" spans="1:11" x14ac:dyDescent="0.25">
      <c r="A48" t="s">
        <v>715</v>
      </c>
      <c r="B48" s="115" t="s">
        <v>988</v>
      </c>
      <c r="C48" s="115" t="s">
        <v>740</v>
      </c>
      <c r="D48" s="115" t="s">
        <v>989</v>
      </c>
      <c r="E48" s="116">
        <v>100217</v>
      </c>
      <c r="F48" s="119"/>
      <c r="G48" s="119" t="s">
        <v>990</v>
      </c>
      <c r="H48" s="119" t="s">
        <v>946</v>
      </c>
      <c r="I48">
        <v>3200</v>
      </c>
      <c r="K48" s="115" t="s">
        <v>987</v>
      </c>
    </row>
    <row r="49" spans="1:11" x14ac:dyDescent="0.25">
      <c r="A49" t="s">
        <v>716</v>
      </c>
      <c r="B49" s="115" t="s">
        <v>991</v>
      </c>
      <c r="C49" s="115" t="s">
        <v>780</v>
      </c>
      <c r="D49" s="115" t="s">
        <v>992</v>
      </c>
      <c r="E49" s="116">
        <v>139617</v>
      </c>
      <c r="F49" s="115"/>
      <c r="G49" s="115" t="s">
        <v>993</v>
      </c>
      <c r="H49" s="115" t="s">
        <v>946</v>
      </c>
      <c r="I49">
        <v>3200</v>
      </c>
      <c r="K49" s="115" t="s">
        <v>987</v>
      </c>
    </row>
    <row r="50" spans="1:11" x14ac:dyDescent="0.25">
      <c r="A50" t="s">
        <v>994</v>
      </c>
      <c r="B50" s="115" t="s">
        <v>995</v>
      </c>
      <c r="C50" s="115" t="s">
        <v>780</v>
      </c>
      <c r="D50" s="115" t="s">
        <v>996</v>
      </c>
      <c r="E50" s="116">
        <v>114350</v>
      </c>
      <c r="F50" s="115"/>
      <c r="G50" s="115" t="s">
        <v>997</v>
      </c>
      <c r="H50" s="115" t="s">
        <v>946</v>
      </c>
      <c r="I50">
        <v>3200</v>
      </c>
      <c r="K50" s="115" t="s">
        <v>987</v>
      </c>
    </row>
    <row r="51" spans="1:11" x14ac:dyDescent="0.25">
      <c r="A51" t="s">
        <v>717</v>
      </c>
      <c r="B51" s="115" t="s">
        <v>998</v>
      </c>
      <c r="C51" s="115" t="s">
        <v>740</v>
      </c>
      <c r="D51" s="115" t="s">
        <v>999</v>
      </c>
      <c r="E51" s="116">
        <v>253978</v>
      </c>
      <c r="F51" s="115"/>
      <c r="G51" s="119" t="s">
        <v>1000</v>
      </c>
      <c r="H51" s="119" t="s">
        <v>48</v>
      </c>
      <c r="I51">
        <v>1000</v>
      </c>
      <c r="K51" s="118" t="s">
        <v>1001</v>
      </c>
    </row>
    <row r="52" spans="1:11" x14ac:dyDescent="0.25">
      <c r="A52" t="s">
        <v>717</v>
      </c>
      <c r="B52" s="115" t="s">
        <v>998</v>
      </c>
      <c r="C52" s="115" t="s">
        <v>740</v>
      </c>
      <c r="D52" s="115" t="s">
        <v>1002</v>
      </c>
      <c r="E52" s="116">
        <v>15</v>
      </c>
      <c r="F52" s="115"/>
      <c r="G52" s="119"/>
      <c r="H52" s="119" t="s">
        <v>48</v>
      </c>
      <c r="K52" s="118" t="s">
        <v>1003</v>
      </c>
    </row>
    <row r="53" spans="1:11" x14ac:dyDescent="0.25">
      <c r="A53" t="s">
        <v>717</v>
      </c>
      <c r="B53" s="115" t="s">
        <v>998</v>
      </c>
      <c r="C53" s="115" t="s">
        <v>864</v>
      </c>
      <c r="D53" s="115" t="s">
        <v>999</v>
      </c>
      <c r="E53" s="116">
        <v>53</v>
      </c>
      <c r="F53" s="115"/>
      <c r="G53" s="119"/>
      <c r="H53" s="119" t="s">
        <v>48</v>
      </c>
      <c r="K53" s="118" t="s">
        <v>1003</v>
      </c>
    </row>
    <row r="54" spans="1:11" x14ac:dyDescent="0.25">
      <c r="A54" t="s">
        <v>717</v>
      </c>
      <c r="B54" s="115" t="s">
        <v>998</v>
      </c>
      <c r="C54" s="115" t="s">
        <v>864</v>
      </c>
      <c r="D54" s="115" t="s">
        <v>1002</v>
      </c>
      <c r="E54" s="116">
        <v>2495</v>
      </c>
      <c r="F54" s="115"/>
      <c r="G54" s="119" t="s">
        <v>1004</v>
      </c>
      <c r="H54" s="119" t="s">
        <v>48</v>
      </c>
      <c r="K54" s="118" t="s">
        <v>1005</v>
      </c>
    </row>
    <row r="55" spans="1:11" x14ac:dyDescent="0.25">
      <c r="A55" t="s">
        <v>718</v>
      </c>
      <c r="B55" s="115" t="s">
        <v>1006</v>
      </c>
      <c r="C55" s="115" t="s">
        <v>740</v>
      </c>
      <c r="D55" s="115" t="s">
        <v>1006</v>
      </c>
      <c r="E55" s="116">
        <v>924972</v>
      </c>
      <c r="F55" s="115"/>
      <c r="G55" s="115" t="s">
        <v>1007</v>
      </c>
      <c r="H55" s="115" t="s">
        <v>1008</v>
      </c>
      <c r="K55" s="115"/>
    </row>
    <row r="56" spans="1:11" x14ac:dyDescent="0.25">
      <c r="A56" t="s">
        <v>719</v>
      </c>
      <c r="B56" s="115" t="s">
        <v>1009</v>
      </c>
      <c r="C56" s="115" t="s">
        <v>740</v>
      </c>
      <c r="D56" s="115" t="s">
        <v>1009</v>
      </c>
      <c r="E56" s="116">
        <v>356890</v>
      </c>
      <c r="F56" s="115"/>
      <c r="G56" s="115" t="s">
        <v>1010</v>
      </c>
      <c r="H56" s="115" t="s">
        <v>1008</v>
      </c>
      <c r="K56" s="115"/>
    </row>
    <row r="57" spans="1:11" x14ac:dyDescent="0.25">
      <c r="A57" t="s">
        <v>720</v>
      </c>
      <c r="B57" s="115" t="s">
        <v>1011</v>
      </c>
      <c r="C57" s="115" t="s">
        <v>873</v>
      </c>
      <c r="D57" s="115"/>
      <c r="E57" s="116">
        <v>394005</v>
      </c>
      <c r="F57" s="115"/>
      <c r="G57" s="115" t="s">
        <v>1012</v>
      </c>
      <c r="H57" s="115" t="s">
        <v>1008</v>
      </c>
      <c r="K57" s="118" t="s">
        <v>1013</v>
      </c>
    </row>
    <row r="58" spans="1:11" x14ac:dyDescent="0.25">
      <c r="A58" t="s">
        <v>721</v>
      </c>
      <c r="B58" s="115" t="s">
        <v>1014</v>
      </c>
      <c r="C58" s="115" t="s">
        <v>740</v>
      </c>
      <c r="D58" s="115" t="s">
        <v>1014</v>
      </c>
      <c r="E58" s="116">
        <v>6309</v>
      </c>
      <c r="F58" s="119"/>
      <c r="G58" s="119" t="s">
        <v>1015</v>
      </c>
      <c r="H58" s="119" t="s">
        <v>1008</v>
      </c>
      <c r="K58" s="115"/>
    </row>
    <row r="59" spans="1:11" x14ac:dyDescent="0.25">
      <c r="A59" t="s">
        <v>1016</v>
      </c>
      <c r="B59" s="115" t="s">
        <v>1017</v>
      </c>
      <c r="C59" s="115" t="s">
        <v>740</v>
      </c>
      <c r="D59" s="115" t="s">
        <v>1018</v>
      </c>
      <c r="E59" s="116">
        <v>326229</v>
      </c>
      <c r="F59" s="115"/>
      <c r="G59" s="115" t="s">
        <v>1019</v>
      </c>
      <c r="H59" s="115" t="s">
        <v>890</v>
      </c>
      <c r="K59" s="115"/>
    </row>
    <row r="60" spans="1:11" x14ac:dyDescent="0.25">
      <c r="A60" t="s">
        <v>722</v>
      </c>
      <c r="B60" s="115" t="s">
        <v>1020</v>
      </c>
      <c r="C60" s="115" t="s">
        <v>740</v>
      </c>
      <c r="D60" s="115" t="s">
        <v>1021</v>
      </c>
      <c r="E60" s="116">
        <v>151404</v>
      </c>
      <c r="F60" s="115"/>
      <c r="G60" s="115" t="s">
        <v>1022</v>
      </c>
      <c r="H60" s="115" t="s">
        <v>1008</v>
      </c>
      <c r="K60" s="118"/>
    </row>
    <row r="61" spans="1:11" x14ac:dyDescent="0.25">
      <c r="A61" t="s">
        <v>723</v>
      </c>
      <c r="B61" s="115" t="s">
        <v>1023</v>
      </c>
      <c r="C61" s="115" t="s">
        <v>740</v>
      </c>
      <c r="D61" s="115" t="s">
        <v>1024</v>
      </c>
      <c r="E61" s="116">
        <v>156117</v>
      </c>
      <c r="F61" s="115"/>
      <c r="G61" s="115" t="s">
        <v>1025</v>
      </c>
      <c r="H61" s="115" t="s">
        <v>1026</v>
      </c>
      <c r="K61" s="115"/>
    </row>
    <row r="62" spans="1:11" x14ac:dyDescent="0.25">
      <c r="A62" t="s">
        <v>724</v>
      </c>
      <c r="B62" s="115" t="s">
        <v>1027</v>
      </c>
      <c r="C62" s="115" t="s">
        <v>740</v>
      </c>
      <c r="D62" s="115" t="s">
        <v>1028</v>
      </c>
      <c r="E62" s="116">
        <v>18994</v>
      </c>
      <c r="F62" s="115"/>
      <c r="G62" s="115" t="s">
        <v>1029</v>
      </c>
      <c r="H62" s="115" t="s">
        <v>1026</v>
      </c>
      <c r="K62" s="115"/>
    </row>
    <row r="63" spans="1:11" x14ac:dyDescent="0.25">
      <c r="A63" t="s">
        <v>725</v>
      </c>
      <c r="B63" s="115" t="s">
        <v>1030</v>
      </c>
      <c r="C63" s="115" t="s">
        <v>740</v>
      </c>
      <c r="D63" s="115" t="s">
        <v>1031</v>
      </c>
      <c r="E63" s="116">
        <v>5327</v>
      </c>
      <c r="F63" s="115"/>
      <c r="G63" s="115" t="s">
        <v>1032</v>
      </c>
      <c r="H63" s="115" t="s">
        <v>1030</v>
      </c>
      <c r="K63" s="115"/>
    </row>
    <row r="64" spans="1:11" x14ac:dyDescent="0.25">
      <c r="A64" t="s">
        <v>725</v>
      </c>
      <c r="B64" s="115" t="s">
        <v>1030</v>
      </c>
      <c r="C64" s="115" t="s">
        <v>740</v>
      </c>
      <c r="D64" s="115" t="s">
        <v>875</v>
      </c>
      <c r="E64" s="116">
        <v>2300</v>
      </c>
      <c r="F64" s="115"/>
      <c r="G64" s="115" t="s">
        <v>1033</v>
      </c>
      <c r="H64" s="115" t="s">
        <v>1030</v>
      </c>
      <c r="K64" s="115"/>
    </row>
    <row r="65" spans="1:11" x14ac:dyDescent="0.25">
      <c r="A65" t="s">
        <v>725</v>
      </c>
      <c r="B65" s="115" t="s">
        <v>1030</v>
      </c>
      <c r="C65" s="115" t="s">
        <v>864</v>
      </c>
      <c r="D65" s="115" t="s">
        <v>1034</v>
      </c>
      <c r="E65" s="116">
        <v>7350</v>
      </c>
      <c r="F65" s="115"/>
      <c r="G65" s="115" t="s">
        <v>1035</v>
      </c>
      <c r="H65" s="115" t="s">
        <v>1030</v>
      </c>
      <c r="K65" s="115"/>
    </row>
    <row r="66" spans="1:11" x14ac:dyDescent="0.25">
      <c r="A66" t="s">
        <v>725</v>
      </c>
      <c r="B66" s="115" t="s">
        <v>1030</v>
      </c>
      <c r="C66" s="115" t="s">
        <v>875</v>
      </c>
      <c r="D66" s="115"/>
      <c r="E66" s="116">
        <v>1678</v>
      </c>
      <c r="F66" s="115"/>
      <c r="G66" s="115"/>
      <c r="H66" s="115" t="s">
        <v>1030</v>
      </c>
      <c r="K66" s="115"/>
    </row>
    <row r="67" spans="1:11" x14ac:dyDescent="0.25">
      <c r="A67" t="s">
        <v>1036</v>
      </c>
      <c r="B67" s="115" t="s">
        <v>1037</v>
      </c>
      <c r="C67" s="115" t="s">
        <v>864</v>
      </c>
      <c r="D67" s="115" t="s">
        <v>1038</v>
      </c>
      <c r="E67" s="116">
        <v>47756</v>
      </c>
      <c r="F67" s="115"/>
      <c r="G67" s="115" t="s">
        <v>1039</v>
      </c>
      <c r="H67" s="115" t="s">
        <v>1040</v>
      </c>
    </row>
    <row r="68" spans="1:11" x14ac:dyDescent="0.25">
      <c r="A68" t="s">
        <v>1041</v>
      </c>
      <c r="B68" s="115" t="s">
        <v>1042</v>
      </c>
      <c r="C68" s="115" t="s">
        <v>864</v>
      </c>
      <c r="D68" s="115" t="s">
        <v>1043</v>
      </c>
      <c r="E68" s="116">
        <v>12150</v>
      </c>
      <c r="F68" s="115"/>
      <c r="G68" s="115" t="s">
        <v>1044</v>
      </c>
      <c r="H68" s="115" t="s">
        <v>1045</v>
      </c>
      <c r="K68" t="s">
        <v>1046</v>
      </c>
    </row>
    <row r="69" spans="1:11" x14ac:dyDescent="0.25">
      <c r="A69" t="s">
        <v>1041</v>
      </c>
      <c r="B69" s="115" t="s">
        <v>1042</v>
      </c>
      <c r="C69" s="115" t="s">
        <v>864</v>
      </c>
      <c r="D69" s="115" t="s">
        <v>1047</v>
      </c>
      <c r="E69" s="116">
        <v>20</v>
      </c>
      <c r="F69" s="115"/>
      <c r="H69" s="115" t="s">
        <v>1045</v>
      </c>
      <c r="K69" t="s">
        <v>1048</v>
      </c>
    </row>
    <row r="70" spans="1:11" x14ac:dyDescent="0.25">
      <c r="A70" t="s">
        <v>726</v>
      </c>
      <c r="B70" s="115" t="s">
        <v>1049</v>
      </c>
      <c r="C70" s="115" t="s">
        <v>756</v>
      </c>
      <c r="D70" s="115" t="s">
        <v>860</v>
      </c>
      <c r="E70" s="130" t="s">
        <v>1491</v>
      </c>
      <c r="F70" s="115" t="s">
        <v>1488</v>
      </c>
      <c r="G70" s="115" t="s">
        <v>1492</v>
      </c>
      <c r="H70" s="115" t="s">
        <v>1051</v>
      </c>
      <c r="K70" s="115" t="s">
        <v>1494</v>
      </c>
    </row>
    <row r="71" spans="1:11" x14ac:dyDescent="0.25">
      <c r="A71" t="s">
        <v>726</v>
      </c>
      <c r="B71" s="115" t="s">
        <v>1049</v>
      </c>
      <c r="C71" s="115" t="s">
        <v>756</v>
      </c>
      <c r="D71" s="115" t="s">
        <v>878</v>
      </c>
      <c r="E71" s="120">
        <v>978090</v>
      </c>
      <c r="F71" s="115"/>
      <c r="G71" s="115" t="s">
        <v>1050</v>
      </c>
      <c r="H71" s="115" t="s">
        <v>1051</v>
      </c>
    </row>
    <row r="72" spans="1:11" x14ac:dyDescent="0.25">
      <c r="A72" t="s">
        <v>726</v>
      </c>
      <c r="B72" s="115" t="s">
        <v>1049</v>
      </c>
      <c r="C72" s="115" t="s">
        <v>740</v>
      </c>
      <c r="D72" s="115" t="s">
        <v>878</v>
      </c>
      <c r="E72" s="116">
        <v>18885</v>
      </c>
      <c r="F72" s="115"/>
      <c r="G72" s="115" t="s">
        <v>1052</v>
      </c>
      <c r="H72" s="115" t="s">
        <v>1051</v>
      </c>
    </row>
    <row r="73" spans="1:11" x14ac:dyDescent="0.25">
      <c r="A73" t="s">
        <v>726</v>
      </c>
      <c r="B73" s="115" t="s">
        <v>1049</v>
      </c>
      <c r="C73" s="115" t="s">
        <v>750</v>
      </c>
      <c r="D73" s="115" t="s">
        <v>878</v>
      </c>
      <c r="E73" s="116">
        <v>26</v>
      </c>
      <c r="F73" s="115"/>
      <c r="H73" s="115" t="s">
        <v>1051</v>
      </c>
    </row>
    <row r="74" spans="1:11" x14ac:dyDescent="0.25">
      <c r="A74" t="s">
        <v>726</v>
      </c>
      <c r="B74" s="115" t="s">
        <v>1049</v>
      </c>
      <c r="C74" s="115" t="s">
        <v>793</v>
      </c>
      <c r="D74" s="115" t="s">
        <v>878</v>
      </c>
      <c r="E74" s="116">
        <v>24</v>
      </c>
      <c r="F74" s="115"/>
      <c r="H74" s="115" t="s">
        <v>1051</v>
      </c>
    </row>
    <row r="75" spans="1:11" x14ac:dyDescent="0.25">
      <c r="A75" t="s">
        <v>726</v>
      </c>
      <c r="B75" s="115" t="s">
        <v>1049</v>
      </c>
      <c r="C75" s="115" t="s">
        <v>793</v>
      </c>
      <c r="D75" s="115" t="s">
        <v>739</v>
      </c>
      <c r="E75" s="116">
        <v>84522</v>
      </c>
      <c r="F75" s="115"/>
      <c r="G75" s="115" t="s">
        <v>1493</v>
      </c>
      <c r="H75" s="115" t="s">
        <v>1051</v>
      </c>
    </row>
    <row r="76" spans="1:11" x14ac:dyDescent="0.25">
      <c r="A76" t="s">
        <v>726</v>
      </c>
      <c r="B76" s="115" t="s">
        <v>1049</v>
      </c>
      <c r="C76" s="115" t="s">
        <v>761</v>
      </c>
      <c r="D76" s="115" t="s">
        <v>878</v>
      </c>
      <c r="E76" s="116">
        <v>83</v>
      </c>
      <c r="F76" s="115"/>
      <c r="G76" s="115"/>
      <c r="H76" s="115" t="s">
        <v>1051</v>
      </c>
    </row>
    <row r="77" spans="1:11" x14ac:dyDescent="0.25">
      <c r="A77" t="s">
        <v>726</v>
      </c>
      <c r="B77" s="115" t="s">
        <v>1049</v>
      </c>
      <c r="C77" s="115" t="s">
        <v>878</v>
      </c>
      <c r="D77" s="115" t="s">
        <v>1053</v>
      </c>
      <c r="E77" s="116">
        <v>726</v>
      </c>
      <c r="F77" s="115"/>
      <c r="G77" t="s">
        <v>1054</v>
      </c>
      <c r="H77" s="115" t="s">
        <v>1051</v>
      </c>
      <c r="K77" t="s">
        <v>1055</v>
      </c>
    </row>
    <row r="78" spans="1:11" x14ac:dyDescent="0.25">
      <c r="A78" t="s">
        <v>726</v>
      </c>
      <c r="B78" s="115" t="s">
        <v>1049</v>
      </c>
      <c r="C78" s="115" t="s">
        <v>734</v>
      </c>
      <c r="D78" s="115" t="s">
        <v>1489</v>
      </c>
      <c r="E78" s="116"/>
      <c r="F78" s="115" t="s">
        <v>1490</v>
      </c>
      <c r="H78" s="115" t="s">
        <v>1051</v>
      </c>
      <c r="K78" s="115" t="s">
        <v>1495</v>
      </c>
    </row>
    <row r="79" spans="1:11" x14ac:dyDescent="0.25">
      <c r="A79" t="s">
        <v>1056</v>
      </c>
      <c r="B79" s="115" t="s">
        <v>1057</v>
      </c>
      <c r="C79" s="115" t="s">
        <v>740</v>
      </c>
      <c r="D79" s="115" t="s">
        <v>1058</v>
      </c>
      <c r="E79" s="116">
        <v>156584</v>
      </c>
      <c r="F79" s="115"/>
      <c r="G79" s="115" t="s">
        <v>1059</v>
      </c>
      <c r="H79" s="115" t="s">
        <v>946</v>
      </c>
    </row>
    <row r="80" spans="1:11" x14ac:dyDescent="0.25">
      <c r="A80" t="s">
        <v>1619</v>
      </c>
      <c r="B80" s="115" t="s">
        <v>1506</v>
      </c>
      <c r="C80" s="115" t="s">
        <v>1498</v>
      </c>
      <c r="D80" s="115" t="s">
        <v>1499</v>
      </c>
    </row>
    <row r="81" spans="1:4" x14ac:dyDescent="0.25">
      <c r="A81" t="s">
        <v>1619</v>
      </c>
      <c r="B81" s="115" t="s">
        <v>1506</v>
      </c>
      <c r="C81" s="115" t="s">
        <v>1498</v>
      </c>
      <c r="D81" s="115" t="s">
        <v>1502</v>
      </c>
    </row>
    <row r="82" spans="1:4" x14ac:dyDescent="0.25">
      <c r="A82" t="s">
        <v>1619</v>
      </c>
      <c r="B82" s="115" t="s">
        <v>1506</v>
      </c>
      <c r="C82" s="115" t="s">
        <v>801</v>
      </c>
      <c r="D82" s="115" t="s">
        <v>1497</v>
      </c>
    </row>
    <row r="83" spans="1:4" x14ac:dyDescent="0.25">
      <c r="A83" t="s">
        <v>1619</v>
      </c>
      <c r="B83" s="115" t="s">
        <v>1506</v>
      </c>
      <c r="C83" s="115" t="s">
        <v>801</v>
      </c>
      <c r="D83" s="115" t="s">
        <v>1499</v>
      </c>
    </row>
    <row r="84" spans="1:4" x14ac:dyDescent="0.25">
      <c r="A84" t="s">
        <v>1619</v>
      </c>
      <c r="B84" s="115" t="s">
        <v>1506</v>
      </c>
      <c r="C84" t="s">
        <v>1501</v>
      </c>
      <c r="D84" t="s">
        <v>1499</v>
      </c>
    </row>
    <row r="85" spans="1:4" x14ac:dyDescent="0.25">
      <c r="A85" t="s">
        <v>1619</v>
      </c>
      <c r="B85" s="115" t="s">
        <v>1506</v>
      </c>
      <c r="C85" s="115" t="s">
        <v>1498</v>
      </c>
      <c r="D85" s="115" t="s">
        <v>1503</v>
      </c>
    </row>
    <row r="86" spans="1:4" x14ac:dyDescent="0.25">
      <c r="A86" t="s">
        <v>1619</v>
      </c>
      <c r="B86" s="115" t="s">
        <v>1506</v>
      </c>
      <c r="C86" s="115" t="s">
        <v>740</v>
      </c>
      <c r="D86" s="115" t="s">
        <v>1504</v>
      </c>
    </row>
    <row r="87" spans="1:4" x14ac:dyDescent="0.25">
      <c r="A87" t="s">
        <v>1619</v>
      </c>
      <c r="B87" s="115" t="s">
        <v>1506</v>
      </c>
      <c r="C87" s="115" t="s">
        <v>1501</v>
      </c>
      <c r="D87" s="115" t="s">
        <v>1505</v>
      </c>
    </row>
    <row r="88" spans="1:4" x14ac:dyDescent="0.25">
      <c r="A88" t="s">
        <v>1619</v>
      </c>
      <c r="B88" s="115" t="s">
        <v>1506</v>
      </c>
      <c r="C88" s="115" t="s">
        <v>1501</v>
      </c>
      <c r="D88" s="115" t="s">
        <v>1507</v>
      </c>
    </row>
    <row r="89" spans="1:4" x14ac:dyDescent="0.25">
      <c r="B89" s="115"/>
      <c r="C89" s="115"/>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0" t="s">
        <v>579</v>
      </c>
      <c r="B1" s="110" t="s">
        <v>727</v>
      </c>
      <c r="C1" s="110" t="s">
        <v>581</v>
      </c>
      <c r="D1" s="110" t="s">
        <v>583</v>
      </c>
      <c r="E1" s="110" t="s">
        <v>585</v>
      </c>
      <c r="F1" s="110" t="s">
        <v>587</v>
      </c>
      <c r="G1" s="110" t="s">
        <v>589</v>
      </c>
      <c r="H1" s="110" t="s">
        <v>728</v>
      </c>
      <c r="I1" s="110" t="s">
        <v>593</v>
      </c>
      <c r="J1" s="110" t="s">
        <v>595</v>
      </c>
      <c r="K1" s="110" t="s">
        <v>597</v>
      </c>
      <c r="L1" s="110" t="s">
        <v>599</v>
      </c>
      <c r="M1" s="110" t="s">
        <v>601</v>
      </c>
      <c r="N1" s="110" t="s">
        <v>603</v>
      </c>
      <c r="O1" s="110" t="s">
        <v>605</v>
      </c>
      <c r="P1" s="110" t="s">
        <v>607</v>
      </c>
      <c r="Q1" s="110" t="s">
        <v>609</v>
      </c>
      <c r="R1" s="110"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11"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11"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11" t="s">
        <v>774</v>
      </c>
    </row>
    <row r="5" spans="1:18" x14ac:dyDescent="0.25">
      <c r="A5" t="s">
        <v>775</v>
      </c>
      <c r="B5" t="s">
        <v>776</v>
      </c>
      <c r="C5" t="s">
        <v>777</v>
      </c>
      <c r="D5" t="s">
        <v>763</v>
      </c>
      <c r="I5" t="s">
        <v>729</v>
      </c>
      <c r="J5" t="s">
        <v>778</v>
      </c>
      <c r="K5" t="s">
        <v>779</v>
      </c>
      <c r="L5" t="s">
        <v>780</v>
      </c>
      <c r="M5" t="s">
        <v>781</v>
      </c>
      <c r="N5" t="s">
        <v>782</v>
      </c>
      <c r="O5" t="s">
        <v>738</v>
      </c>
      <c r="P5" t="s">
        <v>783</v>
      </c>
      <c r="Q5" s="111" t="s">
        <v>784</v>
      </c>
    </row>
    <row r="6" spans="1:18" x14ac:dyDescent="0.25">
      <c r="A6" t="s">
        <v>785</v>
      </c>
      <c r="B6" t="s">
        <v>786</v>
      </c>
      <c r="C6" t="s">
        <v>756</v>
      </c>
      <c r="D6" t="s">
        <v>787</v>
      </c>
      <c r="I6" t="s">
        <v>788</v>
      </c>
      <c r="J6" t="s">
        <v>775</v>
      </c>
      <c r="K6" t="s">
        <v>789</v>
      </c>
      <c r="L6" t="s">
        <v>775</v>
      </c>
      <c r="M6" t="s">
        <v>790</v>
      </c>
      <c r="N6" t="s">
        <v>791</v>
      </c>
      <c r="O6" t="s">
        <v>792</v>
      </c>
      <c r="P6" t="s">
        <v>793</v>
      </c>
      <c r="Q6" s="111" t="s">
        <v>794</v>
      </c>
    </row>
    <row r="7" spans="1:18" x14ac:dyDescent="0.25">
      <c r="A7" t="s">
        <v>734</v>
      </c>
      <c r="B7" t="s">
        <v>795</v>
      </c>
      <c r="C7" t="s">
        <v>796</v>
      </c>
      <c r="D7" t="s">
        <v>797</v>
      </c>
      <c r="I7" t="s">
        <v>798</v>
      </c>
      <c r="J7" t="s">
        <v>799</v>
      </c>
      <c r="K7" t="s">
        <v>800</v>
      </c>
      <c r="L7" t="s">
        <v>801</v>
      </c>
      <c r="M7" t="s">
        <v>802</v>
      </c>
      <c r="N7" t="s">
        <v>803</v>
      </c>
      <c r="O7" t="s">
        <v>804</v>
      </c>
      <c r="P7" t="s">
        <v>734</v>
      </c>
      <c r="Q7" s="111" t="s">
        <v>805</v>
      </c>
    </row>
    <row r="8" spans="1:18" x14ac:dyDescent="0.25">
      <c r="A8" t="s">
        <v>756</v>
      </c>
      <c r="B8" t="s">
        <v>806</v>
      </c>
      <c r="C8" t="s">
        <v>807</v>
      </c>
      <c r="D8" t="s">
        <v>808</v>
      </c>
      <c r="I8" t="s">
        <v>809</v>
      </c>
      <c r="J8" t="s">
        <v>810</v>
      </c>
      <c r="K8" t="s">
        <v>811</v>
      </c>
      <c r="L8" t="s">
        <v>812</v>
      </c>
      <c r="M8" t="s">
        <v>813</v>
      </c>
      <c r="N8" t="s">
        <v>814</v>
      </c>
      <c r="O8" t="s">
        <v>740</v>
      </c>
      <c r="P8" t="s">
        <v>780</v>
      </c>
      <c r="Q8" s="111"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2020-08-06T01:38:49Z</dcterms:modified>
</cp:coreProperties>
</file>