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codeName="ThisWorkbook" defaultThemeVersion="166925"/>
  <mc:AlternateContent xmlns:mc="http://schemas.openxmlformats.org/markup-compatibility/2006">
    <mc:Choice Requires="x15">
      <x15ac:absPath xmlns:x15ac="http://schemas.microsoft.com/office/spreadsheetml/2010/11/ac" url="D:\ind_bangkok\process\"/>
    </mc:Choice>
  </mc:AlternateContent>
  <xr:revisionPtr revIDLastSave="0" documentId="13_ncr:1_{D6F75A64-6694-4D15-9D2E-52B362A4C700}" xr6:coauthVersionLast="45" xr6:coauthVersionMax="45" xr10:uidLastSave="{00000000-0000-0000-0000-000000000000}"/>
  <bookViews>
    <workbookView xWindow="28680" yWindow="-120" windowWidth="29040" windowHeight="16440" xr2:uid="{00000000-000D-0000-FFFF-FFFF00000000}"/>
  </bookViews>
  <sheets>
    <sheet name="About" sheetId="30" r:id="rId1"/>
    <sheet name="Bangkok context definitions" sheetId="27" r:id="rId2"/>
    <sheet name="2020 indicators" sheetId="26" r:id="rId3"/>
    <sheet name="2019 indicators (for reference)" sheetId="18" r:id="rId4"/>
    <sheet name="Parameters" sheetId="20" r:id="rId5"/>
    <sheet name="Resources" sheetId="5" r:id="rId6"/>
    <sheet name="osm_destinations" sheetId="25" r:id="rId7"/>
    <sheet name="osm_open_space" sheetId="28" r:id="rId8"/>
    <sheet name="Glossary" sheetId="12" r:id="rId9"/>
  </sheets>
  <definedNames>
    <definedName name="_xlnm._FilterDatabase" localSheetId="3" hidden="1">'2019 indicators (for reference)'!#REF!</definedName>
    <definedName name="_xlnm._FilterDatabase" localSheetId="2" hidden="1">'2020 indicators'!$A$4:$Z$132</definedName>
    <definedName name="_xlnm._FilterDatabase" localSheetId="8" hidden="1">Glossary!$A$1:$C$1</definedName>
    <definedName name="_xlnm._FilterDatabase" localSheetId="5" hidden="1">Resources!$E$1:$AS$176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U84" i="26" l="1"/>
  <c r="A84" i="26"/>
  <c r="U83" i="26" l="1"/>
  <c r="A83" i="26"/>
  <c r="A79" i="26" l="1"/>
  <c r="Q27" i="27" l="1"/>
  <c r="O27" i="27"/>
  <c r="K27" i="27"/>
  <c r="I27" i="27"/>
  <c r="M27" i="27" s="1"/>
  <c r="Q26" i="27"/>
  <c r="O26" i="27"/>
  <c r="N26" i="27"/>
  <c r="K26" i="27"/>
  <c r="I26" i="27"/>
  <c r="Q25" i="27"/>
  <c r="O25" i="27"/>
  <c r="K25" i="27"/>
  <c r="I25" i="27"/>
  <c r="Q24" i="27"/>
  <c r="O24" i="27"/>
  <c r="K24" i="27"/>
  <c r="I24" i="27"/>
  <c r="Q23" i="27"/>
  <c r="O23" i="27"/>
  <c r="S23" i="27" s="1"/>
  <c r="N23" i="27"/>
  <c r="K23" i="27"/>
  <c r="I23" i="27"/>
  <c r="Q22" i="27"/>
  <c r="O22" i="27"/>
  <c r="K22" i="27"/>
  <c r="I22" i="27"/>
  <c r="Q21" i="27"/>
  <c r="O21" i="27"/>
  <c r="K21" i="27"/>
  <c r="I21" i="27"/>
  <c r="Q20" i="27"/>
  <c r="O20" i="27"/>
  <c r="K20" i="27"/>
  <c r="I20" i="27"/>
  <c r="Q19" i="27"/>
  <c r="O19" i="27"/>
  <c r="K19" i="27"/>
  <c r="I19" i="27"/>
  <c r="Q18" i="27"/>
  <c r="O18" i="27"/>
  <c r="S18" i="27" s="1"/>
  <c r="N18" i="27"/>
  <c r="K18" i="27"/>
  <c r="I18" i="27"/>
  <c r="Q17" i="27"/>
  <c r="O17" i="27"/>
  <c r="K17" i="27"/>
  <c r="I17" i="27"/>
  <c r="Q16" i="27"/>
  <c r="O16" i="27"/>
  <c r="K16" i="27"/>
  <c r="I16" i="27"/>
  <c r="Q15" i="27"/>
  <c r="O15" i="27"/>
  <c r="K15" i="27"/>
  <c r="I15" i="27"/>
  <c r="Q14" i="27"/>
  <c r="O14" i="27"/>
  <c r="K14" i="27"/>
  <c r="I14" i="27"/>
  <c r="Q13" i="27"/>
  <c r="O13" i="27"/>
  <c r="K13" i="27"/>
  <c r="I13" i="27"/>
  <c r="M13" i="27" s="1"/>
  <c r="Q12" i="27"/>
  <c r="O12" i="27"/>
  <c r="K12" i="27"/>
  <c r="I12" i="27"/>
  <c r="M12" i="27" s="1"/>
  <c r="Q11" i="27"/>
  <c r="O11" i="27"/>
  <c r="N11" i="27"/>
  <c r="K11" i="27"/>
  <c r="I11" i="27"/>
  <c r="Q10" i="27"/>
  <c r="O10" i="27"/>
  <c r="K10" i="27"/>
  <c r="I10" i="27"/>
  <c r="Q9" i="27"/>
  <c r="O9" i="27"/>
  <c r="K9" i="27"/>
  <c r="I9" i="27"/>
  <c r="Q8" i="27"/>
  <c r="O8" i="27"/>
  <c r="K8" i="27"/>
  <c r="I8" i="27"/>
  <c r="Q7" i="27"/>
  <c r="O7" i="27"/>
  <c r="K7" i="27"/>
  <c r="I7" i="27"/>
  <c r="Q6" i="27"/>
  <c r="O6" i="27"/>
  <c r="K6" i="27"/>
  <c r="I6" i="27"/>
  <c r="Q5" i="27"/>
  <c r="O5" i="27"/>
  <c r="K5" i="27"/>
  <c r="I5" i="27"/>
  <c r="Q4" i="27"/>
  <c r="O4" i="27"/>
  <c r="N4" i="27"/>
  <c r="K4" i="27"/>
  <c r="I4" i="27"/>
  <c r="S27" i="27"/>
  <c r="M26" i="27"/>
  <c r="S25" i="27"/>
  <c r="M24" i="27"/>
  <c r="S24" i="27"/>
  <c r="M23" i="27"/>
  <c r="M21" i="27"/>
  <c r="S19" i="27"/>
  <c r="M18" i="27"/>
  <c r="M17" i="27"/>
  <c r="U132" i="26"/>
  <c r="A132" i="26"/>
  <c r="U131" i="26"/>
  <c r="A131" i="26"/>
  <c r="U130" i="26"/>
  <c r="A130" i="26"/>
  <c r="U129" i="26"/>
  <c r="A129" i="26"/>
  <c r="U128" i="26"/>
  <c r="A128" i="26"/>
  <c r="U127" i="26"/>
  <c r="A127" i="26"/>
  <c r="U126" i="26"/>
  <c r="J27" i="27" s="1"/>
  <c r="A126" i="26"/>
  <c r="U125" i="26"/>
  <c r="A125" i="26"/>
  <c r="U124" i="26"/>
  <c r="A124" i="26"/>
  <c r="U123" i="26"/>
  <c r="A123" i="26"/>
  <c r="U122" i="26"/>
  <c r="A122" i="26"/>
  <c r="U121" i="26"/>
  <c r="A121" i="26"/>
  <c r="U120" i="26"/>
  <c r="A120" i="26"/>
  <c r="U119" i="26"/>
  <c r="A119" i="26"/>
  <c r="U118" i="26"/>
  <c r="J25" i="27" s="1"/>
  <c r="A118" i="26"/>
  <c r="U117" i="26"/>
  <c r="N24" i="27" s="1"/>
  <c r="A117" i="26"/>
  <c r="U116" i="26"/>
  <c r="J24" i="27" s="1"/>
  <c r="A116" i="26"/>
  <c r="U115" i="26"/>
  <c r="A115" i="26"/>
  <c r="U114" i="26"/>
  <c r="A114" i="26"/>
  <c r="U113" i="26"/>
  <c r="A113" i="26"/>
  <c r="U112" i="26"/>
  <c r="A112" i="26"/>
  <c r="U111" i="26"/>
  <c r="A111" i="26"/>
  <c r="U110" i="26"/>
  <c r="A110" i="26"/>
  <c r="U109" i="26"/>
  <c r="A109" i="26"/>
  <c r="U108" i="26"/>
  <c r="A108" i="26"/>
  <c r="U107" i="26"/>
  <c r="A107" i="26"/>
  <c r="U106" i="26"/>
  <c r="A106" i="26"/>
  <c r="U105" i="26"/>
  <c r="A105" i="26"/>
  <c r="U104" i="26"/>
  <c r="N21" i="27" s="1"/>
  <c r="A104" i="26"/>
  <c r="U103" i="26"/>
  <c r="A103" i="26"/>
  <c r="U102" i="26"/>
  <c r="A102" i="26"/>
  <c r="U101" i="26"/>
  <c r="A101" i="26"/>
  <c r="U100" i="26"/>
  <c r="A100" i="26"/>
  <c r="U99" i="26"/>
  <c r="A99" i="26"/>
  <c r="U98" i="26"/>
  <c r="A98" i="26"/>
  <c r="U97" i="26"/>
  <c r="A97" i="26"/>
  <c r="U96" i="26"/>
  <c r="A96" i="26"/>
  <c r="U95" i="26"/>
  <c r="A95" i="26"/>
  <c r="U94" i="26"/>
  <c r="A94" i="26"/>
  <c r="U93" i="26"/>
  <c r="A93" i="26"/>
  <c r="U92" i="26"/>
  <c r="A92" i="26"/>
  <c r="U91" i="26"/>
  <c r="J19" i="27" s="1"/>
  <c r="A91" i="26"/>
  <c r="U90" i="26"/>
  <c r="N19" i="27" s="1"/>
  <c r="A90" i="26"/>
  <c r="U89" i="26"/>
  <c r="A89" i="26"/>
  <c r="U88" i="26"/>
  <c r="A88" i="26"/>
  <c r="U87" i="26"/>
  <c r="A87" i="26"/>
  <c r="U86" i="26"/>
  <c r="J17" i="27" s="1"/>
  <c r="A86" i="26"/>
  <c r="U85" i="26"/>
  <c r="N17" i="27" s="1"/>
  <c r="A85" i="26"/>
  <c r="J16" i="27"/>
  <c r="U82" i="26"/>
  <c r="A82" i="26"/>
  <c r="U81" i="26"/>
  <c r="A81" i="26"/>
  <c r="U80" i="26"/>
  <c r="A80" i="26"/>
  <c r="U78" i="26"/>
  <c r="A78" i="26"/>
  <c r="U77" i="26"/>
  <c r="A77" i="26"/>
  <c r="U76" i="26"/>
  <c r="A76" i="26"/>
  <c r="U75" i="26"/>
  <c r="A75" i="26"/>
  <c r="U74" i="26"/>
  <c r="A74" i="26"/>
  <c r="U73" i="26"/>
  <c r="A73" i="26"/>
  <c r="U72" i="26"/>
  <c r="A72" i="26"/>
  <c r="U71" i="26"/>
  <c r="A71" i="26"/>
  <c r="U70" i="26"/>
  <c r="A70" i="26"/>
  <c r="U69" i="26"/>
  <c r="A69" i="26"/>
  <c r="U68" i="26"/>
  <c r="A68" i="26"/>
  <c r="U67" i="26"/>
  <c r="A67" i="26"/>
  <c r="U66" i="26"/>
  <c r="J15" i="27" s="1"/>
  <c r="A66" i="26"/>
  <c r="U65" i="26"/>
  <c r="A65" i="26"/>
  <c r="U64" i="26"/>
  <c r="A64" i="26"/>
  <c r="U63" i="26"/>
  <c r="A63" i="26"/>
  <c r="U62" i="26"/>
  <c r="A62" i="26"/>
  <c r="U61" i="26"/>
  <c r="A61" i="26"/>
  <c r="U60" i="26"/>
  <c r="A60" i="26"/>
  <c r="U59" i="26"/>
  <c r="N13" i="27" s="1"/>
  <c r="A59" i="26"/>
  <c r="U58" i="26"/>
  <c r="A58" i="26"/>
  <c r="U57" i="26"/>
  <c r="A57" i="26"/>
  <c r="U56" i="26"/>
  <c r="A56" i="26"/>
  <c r="U55" i="26"/>
  <c r="A55" i="26"/>
  <c r="U54" i="26"/>
  <c r="A54" i="26"/>
  <c r="U53" i="26"/>
  <c r="A53" i="26"/>
  <c r="U52" i="26"/>
  <c r="N12" i="27" s="1"/>
  <c r="A52" i="26"/>
  <c r="U51" i="26"/>
  <c r="A51" i="26"/>
  <c r="U50" i="26"/>
  <c r="A50" i="26"/>
  <c r="U49" i="26"/>
  <c r="A49" i="26"/>
  <c r="U48" i="26"/>
  <c r="A48" i="26"/>
  <c r="U47" i="26"/>
  <c r="A47" i="26"/>
  <c r="U46" i="26"/>
  <c r="A46" i="26"/>
  <c r="U45" i="26"/>
  <c r="A45" i="26"/>
  <c r="U44" i="26"/>
  <c r="A44" i="26"/>
  <c r="U43" i="26"/>
  <c r="A43" i="26"/>
  <c r="U42" i="26"/>
  <c r="A42" i="26"/>
  <c r="U41" i="26"/>
  <c r="A41" i="26"/>
  <c r="U40" i="26"/>
  <c r="A40" i="26"/>
  <c r="U39" i="26"/>
  <c r="A39" i="26"/>
  <c r="U38" i="26"/>
  <c r="A38" i="26"/>
  <c r="U37" i="26"/>
  <c r="A37" i="26"/>
  <c r="U36" i="26"/>
  <c r="A36" i="26"/>
  <c r="U35" i="26"/>
  <c r="A35" i="26"/>
  <c r="U34" i="26"/>
  <c r="A34" i="26"/>
  <c r="U33" i="26"/>
  <c r="A33" i="26"/>
  <c r="U32" i="26"/>
  <c r="A32" i="26"/>
  <c r="U31" i="26"/>
  <c r="A31" i="26"/>
  <c r="U30" i="26"/>
  <c r="A30" i="26"/>
  <c r="U29" i="26"/>
  <c r="A29" i="26"/>
  <c r="U28" i="26"/>
  <c r="A28" i="26"/>
  <c r="U27" i="26"/>
  <c r="J8" i="27" s="1"/>
  <c r="A27" i="26"/>
  <c r="U26" i="26"/>
  <c r="A26" i="26"/>
  <c r="U25" i="26"/>
  <c r="A25" i="26"/>
  <c r="U24" i="26"/>
  <c r="A24" i="26"/>
  <c r="U23" i="26"/>
  <c r="A23" i="26"/>
  <c r="U22" i="26"/>
  <c r="A22" i="26"/>
  <c r="U21" i="26"/>
  <c r="A21" i="26"/>
  <c r="U20" i="26"/>
  <c r="A20" i="26"/>
  <c r="U19" i="26"/>
  <c r="N7" i="27" s="1"/>
  <c r="A19" i="26"/>
  <c r="U18" i="26"/>
  <c r="J6" i="27" s="1"/>
  <c r="A18" i="26"/>
  <c r="U17" i="26"/>
  <c r="A17" i="26"/>
  <c r="U16" i="26"/>
  <c r="A16" i="26"/>
  <c r="U15" i="26"/>
  <c r="A15" i="26"/>
  <c r="U14" i="26"/>
  <c r="A14" i="26"/>
  <c r="U13" i="26"/>
  <c r="A13" i="26"/>
  <c r="U12" i="26"/>
  <c r="A12" i="26"/>
  <c r="U11" i="26"/>
  <c r="A11" i="26"/>
  <c r="U10" i="26"/>
  <c r="J5" i="27" s="1"/>
  <c r="A10" i="26"/>
  <c r="U9" i="26"/>
  <c r="A9" i="26"/>
  <c r="U8" i="26"/>
  <c r="A8" i="26"/>
  <c r="U7" i="26"/>
  <c r="A7" i="26"/>
  <c r="U6" i="26"/>
  <c r="A6" i="26"/>
  <c r="U5" i="26"/>
  <c r="A5" i="26"/>
  <c r="M14" i="27" l="1"/>
  <c r="J10" i="27"/>
  <c r="J18" i="27"/>
  <c r="R18" i="27" s="1"/>
  <c r="T18" i="27" s="1"/>
  <c r="J9" i="27"/>
  <c r="N22" i="27"/>
  <c r="J11" i="27"/>
  <c r="R11" i="27" s="1"/>
  <c r="J7" i="27"/>
  <c r="R7" i="27" s="1"/>
  <c r="N25" i="27"/>
  <c r="R25" i="27" s="1"/>
  <c r="T25" i="27" s="1"/>
  <c r="J20" i="27"/>
  <c r="J22" i="27"/>
  <c r="S20" i="27"/>
  <c r="S21" i="27"/>
  <c r="S16" i="27"/>
  <c r="J13" i="27"/>
  <c r="R13" i="27" s="1"/>
  <c r="N15" i="27"/>
  <c r="R15" i="27" s="1"/>
  <c r="J26" i="27"/>
  <c r="R26" i="27" s="1"/>
  <c r="T26" i="27" s="1"/>
  <c r="M8" i="27"/>
  <c r="N27" i="27"/>
  <c r="R27" i="27" s="1"/>
  <c r="T27" i="27" s="1"/>
  <c r="M9" i="27"/>
  <c r="N16" i="27"/>
  <c r="R16" i="27" s="1"/>
  <c r="T16" i="27" s="1"/>
  <c r="J21" i="27"/>
  <c r="R21" i="27" s="1"/>
  <c r="T21" i="27" s="1"/>
  <c r="N5" i="27"/>
  <c r="R5" i="27" s="1"/>
  <c r="N8" i="27"/>
  <c r="R8" i="27" s="1"/>
  <c r="N10" i="27"/>
  <c r="R10" i="27" s="1"/>
  <c r="S22" i="27"/>
  <c r="M19" i="27"/>
  <c r="J4" i="27"/>
  <c r="R4" i="27" s="1"/>
  <c r="J14" i="27"/>
  <c r="N6" i="27"/>
  <c r="R6" i="27" s="1"/>
  <c r="N9" i="27"/>
  <c r="R9" i="27" s="1"/>
  <c r="J12" i="27"/>
  <c r="R12" i="27" s="1"/>
  <c r="N14" i="27"/>
  <c r="M22" i="27"/>
  <c r="M5" i="27"/>
  <c r="M6" i="27"/>
  <c r="M25" i="27"/>
  <c r="M11" i="27"/>
  <c r="S15" i="27"/>
  <c r="S26" i="27"/>
  <c r="M15" i="27"/>
  <c r="M16" i="27"/>
  <c r="S13" i="27"/>
  <c r="S17" i="27"/>
  <c r="M20" i="27"/>
  <c r="R19" i="27"/>
  <c r="T19" i="27" s="1"/>
  <c r="M7" i="27"/>
  <c r="R17" i="27"/>
  <c r="T17" i="27" s="1"/>
  <c r="R24" i="27"/>
  <c r="T24" i="27" s="1"/>
  <c r="N20" i="27"/>
  <c r="M10" i="27"/>
  <c r="S11" i="27"/>
  <c r="S6" i="27"/>
  <c r="Q28" i="27"/>
  <c r="S10" i="27"/>
  <c r="S14" i="27"/>
  <c r="S7" i="27"/>
  <c r="I28" i="27"/>
  <c r="J23" i="27"/>
  <c r="R23" i="27" s="1"/>
  <c r="T23" i="27" s="1"/>
  <c r="S4" i="27"/>
  <c r="O28" i="27"/>
  <c r="S5" i="27"/>
  <c r="S8" i="27"/>
  <c r="S9" i="27"/>
  <c r="S12" i="27"/>
  <c r="M4" i="27"/>
  <c r="K28" i="27"/>
  <c r="T6" i="27" l="1"/>
  <c r="R22" i="27"/>
  <c r="R20" i="27"/>
  <c r="T20" i="27" s="1"/>
  <c r="R14" i="27"/>
  <c r="D11" i="27" s="1"/>
  <c r="T22" i="27"/>
  <c r="T14" i="27"/>
  <c r="T9" i="27"/>
  <c r="T15" i="27"/>
  <c r="M28" i="27"/>
  <c r="T11" i="27"/>
  <c r="T13" i="27"/>
  <c r="C11" i="27"/>
  <c r="T7" i="27"/>
  <c r="C15" i="27"/>
  <c r="D15" i="27"/>
  <c r="N28" i="27"/>
  <c r="T10" i="27"/>
  <c r="T12" i="27"/>
  <c r="D23" i="27"/>
  <c r="S28" i="27"/>
  <c r="C23" i="27"/>
  <c r="J28" i="27"/>
  <c r="T8" i="27"/>
  <c r="T5" i="27"/>
  <c r="R28" i="27"/>
  <c r="T4" i="27"/>
  <c r="C4" i="27"/>
  <c r="D4" i="27"/>
  <c r="T28" i="27" l="1"/>
  <c r="AK35" i="5" l="1"/>
  <c r="AK34" i="5"/>
  <c r="AK25" i="5" l="1"/>
  <c r="E36" i="20" l="1"/>
  <c r="D36" i="20"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tc={174ECCFA-69A8-4B5D-B6C0-97942E2EF6C9}</author>
    <author>tc={E667B356-B175-4D0C-8A54-D51EA4558812}</author>
    <author>tc={1A28977B-6800-433D-BA0F-EFFA46B00CDA}</author>
    <author>tc={85A4B684-40ED-49CC-AA2C-362670E4F406}</author>
  </authors>
  <commentList>
    <comment ref="C1" authorId="0" shapeId="0" xr:uid="{174ECCFA-69A8-4B5D-B6C0-97942E2EF6C9}">
      <text>
        <t>[Threaded comment]
Your version of Excel allows you to read this threaded comment; however, any edits to it will get removed if the file is opened in a newer version of Excel. Learn more: https://go.microsoft.com/fwlink/?linkid=870924
Comment:
    Short description of a dataset or indicator</t>
      </text>
    </comment>
    <comment ref="X1" authorId="1" shapeId="0" xr:uid="{E667B356-B175-4D0C-8A54-D51EA4558812}">
      <text>
        <t>[Threaded comment]
Your version of Excel allows you to read this threaded comment; however, any edits to it will get removed if the file is opened in a newer version of Excel. Learn more: https://go.microsoft.com/fwlink/?linkid=870924
Comment:
    I am not sure if this column is actively used in any current scripts (at time of writing); however, it could be useful for indicators of access at multiple distance thresholds.  Specify distance here, then expand</t>
      </text>
    </comment>
    <comment ref="AE1" authorId="2" shapeId="0" xr:uid="{1A28977B-6800-433D-BA0F-EFFA46B00CDA}">
      <text>
        <t>[Threaded comment]
Your version of Excel allows you to read this threaded comment; however, any edits to it will get removed if the file is opened in a newer version of Excel. Learn more: https://go.microsoft.com/fwlink/?linkid=870924
Comment:
    This field is used to parameterise the Python Pandas function forward-fill fillna method (https://pandas.pydata.org/pandas-docs/stable/reference/api/pandas.DataFrame.fillna.html) to replace blanks with the previous row value for specified fields</t>
      </text>
    </comment>
    <comment ref="X25" authorId="3" shapeId="0" xr:uid="{85A4B684-40ED-49CC-AA2C-362670E4F406}">
      <text>
        <t>[Threaded comment]
Your version of Excel allows you to read this threaded comment; however, any edits to it will get removed if the file is opened in a newer version of Excel. Learn more: https://go.microsoft.com/fwlink/?linkid=870924
Comment:
    Need to check what this means - is it used anywhere?</t>
      </text>
    </comment>
  </commentList>
</comments>
</file>

<file path=xl/sharedStrings.xml><?xml version="1.0" encoding="utf-8"?>
<sst xmlns="http://schemas.openxmlformats.org/spreadsheetml/2006/main" count="6152" uniqueCount="2111">
  <si>
    <t>notes</t>
  </si>
  <si>
    <t>NASA SEDAC</t>
  </si>
  <si>
    <t>Indicator</t>
  </si>
  <si>
    <t>Most useful measure</t>
  </si>
  <si>
    <t>Criminal cases per 100,000 persons</t>
  </si>
  <si>
    <t>National Statistical Office</t>
  </si>
  <si>
    <t xml:space="preserve">Number of green areas </t>
  </si>
  <si>
    <t>Nitrogen dioxide in the air (ppm)</t>
  </si>
  <si>
    <r>
      <t>Dust/suspended particles in the air – micrograms/m</t>
    </r>
    <r>
      <rPr>
        <vertAlign val="superscript"/>
        <sz val="11"/>
        <color theme="1"/>
        <rFont val="Arial"/>
        <family val="2"/>
      </rPr>
      <t>3</t>
    </r>
  </si>
  <si>
    <t>Number of canal water quality testing points showing dissolved oxygen content of ≥ 2.0 mL/L</t>
  </si>
  <si>
    <t>Number of floods per year</t>
  </si>
  <si>
    <t>Number of temples per district area</t>
  </si>
  <si>
    <t>Average volume (kg) per household of non-recyclable garbage</t>
  </si>
  <si>
    <t xml:space="preserve">Ratio of community population to district population </t>
  </si>
  <si>
    <t>Unemployment rate</t>
  </si>
  <si>
    <t>Average monthly household income</t>
  </si>
  <si>
    <t>Percentage of residents with a primary school education</t>
  </si>
  <si>
    <t>Average life expectancy</t>
  </si>
  <si>
    <t>Number of cases of mental and behavioural disorders</t>
  </si>
  <si>
    <t>Percentage of residents living and working in the same district</t>
  </si>
  <si>
    <t>Percentage of samples of food that is in accordance with health and hygiene standards</t>
  </si>
  <si>
    <t>Number of vehicles per kilometre of city roads</t>
  </si>
  <si>
    <t>Percentage of population with sewerage at their dwelling</t>
  </si>
  <si>
    <r>
      <t xml:space="preserve">Percentage of residents living </t>
    </r>
    <r>
      <rPr>
        <u/>
        <sz val="11"/>
        <color theme="1"/>
        <rFont val="Arial"/>
        <family val="2"/>
      </rPr>
      <t>&lt;</t>
    </r>
    <r>
      <rPr>
        <sz val="11"/>
        <color theme="1"/>
        <rFont val="Arial"/>
        <family val="2"/>
      </rPr>
      <t xml:space="preserve"> 400 m of public open space</t>
    </r>
  </si>
  <si>
    <r>
      <t xml:space="preserve">Percentage of residents living </t>
    </r>
    <r>
      <rPr>
        <u/>
        <sz val="11"/>
        <color theme="1"/>
        <rFont val="Arial"/>
        <family val="2"/>
      </rPr>
      <t>&lt;</t>
    </r>
    <r>
      <rPr>
        <sz val="11"/>
        <color theme="1"/>
        <rFont val="Arial"/>
        <family val="2"/>
      </rPr>
      <t xml:space="preserve"> 400 m of a large park (&gt; 1.5 hectares)</t>
    </r>
  </si>
  <si>
    <r>
      <t xml:space="preserve">Percentage of residents living </t>
    </r>
    <r>
      <rPr>
        <u/>
        <sz val="11"/>
        <color theme="1"/>
        <rFont val="Arial"/>
        <family val="2"/>
      </rPr>
      <t>&lt;</t>
    </r>
    <r>
      <rPr>
        <sz val="11"/>
        <color theme="1"/>
        <rFont val="Arial"/>
        <family val="2"/>
      </rPr>
      <t xml:space="preserve"> 400 m of local park</t>
    </r>
  </si>
  <si>
    <r>
      <t xml:space="preserve">Percentage of residents living </t>
    </r>
    <r>
      <rPr>
        <u/>
        <sz val="11"/>
        <color theme="1"/>
        <rFont val="Arial"/>
        <family val="2"/>
      </rPr>
      <t>&lt;</t>
    </r>
    <r>
      <rPr>
        <sz val="11"/>
        <color theme="1"/>
        <rFont val="Arial"/>
        <family val="2"/>
      </rPr>
      <t xml:space="preserve"> 400 m of a local bus stop</t>
    </r>
  </si>
  <si>
    <r>
      <t xml:space="preserve">Percentage of residents living </t>
    </r>
    <r>
      <rPr>
        <u/>
        <sz val="11"/>
        <color theme="1"/>
        <rFont val="Arial"/>
        <family val="2"/>
      </rPr>
      <t>&lt;</t>
    </r>
    <r>
      <rPr>
        <sz val="11"/>
        <color theme="1"/>
        <rFont val="Arial"/>
        <family val="2"/>
      </rPr>
      <t xml:space="preserve"> 800 m of train station</t>
    </r>
  </si>
  <si>
    <t>Percentage of land being used for informal housing</t>
  </si>
  <si>
    <t>Number of hours of working per day and per week</t>
  </si>
  <si>
    <t>Number of hours per week engaged in leisure activities</t>
  </si>
  <si>
    <r>
      <t xml:space="preserve">Percentage of residents living </t>
    </r>
    <r>
      <rPr>
        <u/>
        <sz val="11"/>
        <color theme="1"/>
        <rFont val="Arial"/>
        <family val="2"/>
      </rPr>
      <t>&lt;</t>
    </r>
    <r>
      <rPr>
        <sz val="11"/>
        <color theme="1"/>
        <rFont val="Arial"/>
        <family val="2"/>
      </rPr>
      <t xml:space="preserve"> 400 m of community centre</t>
    </r>
  </si>
  <si>
    <t>Percentage of residents living near locally-defined ‘social infrastructure’ (37)</t>
  </si>
  <si>
    <t>Percentage of population with piped water</t>
  </si>
  <si>
    <t>Liquefied petroleum gas connections per household</t>
  </si>
  <si>
    <t>1 - immediate</t>
  </si>
  <si>
    <t>2 - medium-term</t>
  </si>
  <si>
    <t>Tree coverage</t>
  </si>
  <si>
    <t xml:space="preserve">Crime </t>
  </si>
  <si>
    <t>Air quality</t>
  </si>
  <si>
    <t>Access to temples</t>
  </si>
  <si>
    <t>Waste management</t>
  </si>
  <si>
    <t>Sense of community</t>
  </si>
  <si>
    <t>Income</t>
  </si>
  <si>
    <t>Education</t>
  </si>
  <si>
    <t>Health</t>
  </si>
  <si>
    <t>Traffic congestion</t>
  </si>
  <si>
    <t>Sewerage*</t>
  </si>
  <si>
    <t>Areas for passive recreation and physical activity</t>
  </si>
  <si>
    <t>Public transport</t>
  </si>
  <si>
    <t>Housing affordability</t>
  </si>
  <si>
    <t>Access to community centres</t>
  </si>
  <si>
    <t>Neighbourhood amenity</t>
  </si>
  <si>
    <t>UN</t>
  </si>
  <si>
    <t>?</t>
  </si>
  <si>
    <t>x</t>
  </si>
  <si>
    <t>Number of secondary schools per 1,000 residents</t>
  </si>
  <si>
    <t>Number of primary schools per 1,000 residents</t>
  </si>
  <si>
    <t>licence</t>
  </si>
  <si>
    <t>provider</t>
  </si>
  <si>
    <t>WorldPop</t>
  </si>
  <si>
    <t>year_target</t>
  </si>
  <si>
    <t>CC4 int'l attribution</t>
  </si>
  <si>
    <t>OSM</t>
  </si>
  <si>
    <t>2020 (predicted, based on 2010 census; adjusted to match UN national estimates)</t>
  </si>
  <si>
    <t>OpenStreetMap</t>
  </si>
  <si>
    <t>citations</t>
  </si>
  <si>
    <t>Asia population count data: Gaughan AE, Stevens FR, Linard C, Jia P and Tatem AJ, 2013, High resolution population distribution maps for Southeast Asia in 2010 and 2015, PLoS ONE, 8(2): e55882.</t>
  </si>
  <si>
    <t>Births and pregnancies data: Tatem AJ, Campbell J, Guerra-Arias M, de Bernis L, Moran A, Matthews Z, 2014, Mapping for maternal and newborn health: the distributions of women of childbearing age, pregnancies and births, International Journal of Health Geographics, 13:2</t>
  </si>
  <si>
    <t>Urban change data: A Schneider, C M Mertes, A J Tatem, B Tan, D Sulla-Menashe, S J Graves, N N Patel, J A Horton, A E Gaughan, J T Rollo, I H Schelly, F R Stevens and A Dastur, 2015, A new urban landscape in East-Southeast Asia, 2000-2010, Environmental Research Letters, 10 034002</t>
  </si>
  <si>
    <t>source_url</t>
  </si>
  <si>
    <t>date_acquired</t>
  </si>
  <si>
    <t>ODbL</t>
  </si>
  <si>
    <t>OpenStreetMap contributors</t>
  </si>
  <si>
    <t>Acronym</t>
  </si>
  <si>
    <t>Description</t>
  </si>
  <si>
    <t>NASA</t>
  </si>
  <si>
    <t>National Aeronautics and Space Administration (US space agency)</t>
  </si>
  <si>
    <t>HDX</t>
  </si>
  <si>
    <t>Humanitarian Data Exchange (UN OCHA)</t>
  </si>
  <si>
    <t>United Nations</t>
  </si>
  <si>
    <t>OCHA</t>
  </si>
  <si>
    <t>Office for the Coordination of Humanitarian Affairs (UN)</t>
  </si>
  <si>
    <t>OSMnx</t>
  </si>
  <si>
    <t>Python library for analysis of OSM road network data using the NetworkX package</t>
  </si>
  <si>
    <t>OpenStreetMap (open-licenced user-contributed map of the world)</t>
  </si>
  <si>
    <t>province</t>
  </si>
  <si>
    <t>district</t>
  </si>
  <si>
    <t>subdistrict</t>
  </si>
  <si>
    <t>continuous</t>
  </si>
  <si>
    <t>national</t>
  </si>
  <si>
    <t>none specified</t>
  </si>
  <si>
    <t>Can be used to cross-check OSM sourced roads</t>
  </si>
  <si>
    <t>non-commercial</t>
  </si>
  <si>
    <t>GISTA (via OCHA / HDX)</t>
  </si>
  <si>
    <t>NSO</t>
  </si>
  <si>
    <t>http://statbbi.nso.go.th/nso/nso_center/project/table/files/C-pop/2553/000/10_C-pop_2553_000_010000_00300.xls</t>
  </si>
  <si>
    <t>Population by single year of age and sex, Bangkok: 2010</t>
  </si>
  <si>
    <t>Population by religion and sex, Bangkok: 2010</t>
  </si>
  <si>
    <t>Population by nationality and sex, Bangkok: 2010</t>
  </si>
  <si>
    <t>Population by house-registration and sex, Bangkok: 2010</t>
  </si>
  <si>
    <t>Population by usual languages spoken at home and sex, Bangkok: 2010</t>
  </si>
  <si>
    <t>Population 3 years of age and over by educational attendance, age group and sex, Bangkok: 2010</t>
  </si>
  <si>
    <t>Population 10 years of age and over by literacy, age group and sex, Bangkok: 2010</t>
  </si>
  <si>
    <t>Population 13 years of age and over by marital status, age group and sex, Bangkok: 2010</t>
  </si>
  <si>
    <t>Ever-married women 13 years of age and over by number of children ever born, average number of children ever born and age group of women, Bangkok: 2010</t>
  </si>
  <si>
    <t>Ever-married women 13 years of age and over by number of children still living, average number of children still living and age group of women, Bangkok: 2010</t>
  </si>
  <si>
    <t>Usually economically active population 15 years of age and over by occupation, age group and sex, Bangkok: 2010</t>
  </si>
  <si>
    <t>Usually economically active population 15 years of age and over by industry, age group and sex, Bangkok: 2010</t>
  </si>
  <si>
    <t>Usually economically active population 15 years of age and over by work status, age group and sex, Bangkok: 2010</t>
  </si>
  <si>
    <t>Population by place of birth and sex, Bangkok: 2010</t>
  </si>
  <si>
    <t>Population by type of migration and sex, Bangkok: 2010</t>
  </si>
  <si>
    <t>Population who migrated within previous five years by previous place of residence, age group and sex, Bangkok: 2010</t>
  </si>
  <si>
    <t>Population who migrated within previous five years by reasons for moving and sex, Bangkok: 2010</t>
  </si>
  <si>
    <t>Private households by age group of household head and sex, Bangkok: 2010</t>
  </si>
  <si>
    <t>http://statbbi.nso.go.th/nso/nso_center/project/table/files/C-pop/2553/000/10_C-pop_2553_000_010000_00100.xls</t>
  </si>
  <si>
    <t>http://statbbi.nso.go.th/nso/nso_center/project/table/files/C-pop/2553/000/10_C-pop_2553_000_010000_00200.xls</t>
  </si>
  <si>
    <t>http://statbbi.nso.go.th/nso/nso_center/project/table/files/C-pop/2553/000/10_C-pop_2553_000_010000_00400.xls</t>
  </si>
  <si>
    <t>http://statbbi.nso.go.th/nso/nso_center/project/table/files/C-pop/2553/000/10_C-pop_2553_000_010000_00500.xls</t>
  </si>
  <si>
    <t>http://statbbi.nso.go.th/nso/nso_center/project/table/files/C-pop/2553/000/10_C-pop_2553_000_010000_00600.xls</t>
  </si>
  <si>
    <t>http://statbbi.nso.go.th/nso/nso_center/project/table/files/C-pop/2553/000/10_C-pop_2553_000_010000_00700.xls</t>
  </si>
  <si>
    <t>http://statbbi.nso.go.th/nso/nso_center/project/table/files/C-pop/2553/000/10_C-pop_2553_000_010000_00800.xls</t>
  </si>
  <si>
    <t>http://statbbi.nso.go.th/nso/nso_center/project/table/files/C-pop/2553/000/10_C-pop_2553_000_010000_00900.xls</t>
  </si>
  <si>
    <t>http://statbbi.nso.go.th/nso/nso_center/project/table/files/C-pop/2553/000/10_C-pop_2553_000_010000_01000.xls</t>
  </si>
  <si>
    <t>http://statbbi.nso.go.th/nso/nso_center/project/table/files/C-pop/2553/000/10_C-pop_2553_000_010000_01100.xls</t>
  </si>
  <si>
    <t>http://statbbi.nso.go.th/nso/nso_center/project/table/files/C-pop/2553/000/10_C-pop_2553_000_010000_01200.xls</t>
  </si>
  <si>
    <t>http://statbbi.nso.go.th/nso/nso_center/project/table/files/C-pop/2553/000/10_C-pop_2553_000_010000_01300.xls</t>
  </si>
  <si>
    <t>http://statbbi.nso.go.th/nso/nso_center/project/table/files/C-pop/2553/000/10_C-pop_2553_000_010000_01400.xls</t>
  </si>
  <si>
    <t>http://statbbi.nso.go.th/nso/nso_center/project/table/files/C-pop/2553/000/10_C-pop_2553_000_010000_01500.xls</t>
  </si>
  <si>
    <t>http://statbbi.nso.go.th/nso/nso_center/project/table/files/C-pop/2553/000/10_C-pop_2553_000_010000_01600.xls</t>
  </si>
  <si>
    <t>http://statbbi.nso.go.th/nso/nso_center/project/table/files/C-pop/2553/000/10_C-pop_2553_000_010000_01700.xls</t>
  </si>
  <si>
    <t>http://statbbi.nso.go.th/nso/nso_center/project/table/files/C-pop/2553/000/10_C-pop_2553_000_010000_01800.xls</t>
  </si>
  <si>
    <t>http://statbbi.nso.go.th/nso/nso_center/project/table/files/C-pop/2553/000/10_C-pop_2553_000_010000_01900.xls</t>
  </si>
  <si>
    <t>http://statbbi.nso.go.th/nso/nso_center/project/table/files/C-pop/2553/000/10_C-pop_2553_000_010000_02000.xls</t>
  </si>
  <si>
    <t>http://statbbi.nso.go.th/nso/nso_center/project/table/files/C-pop/2553/000/10_C-pop_2553_000_010000_02100.xls</t>
  </si>
  <si>
    <t>http://statbbi.nso.go.th/nso/nso_center/project/table/files/C-pop/2553/000/10_C-pop_2553_000_010000_02200.xls</t>
  </si>
  <si>
    <t>http://statbbi.nso.go.th/nso/nso_center/project/table/files/C-pop/2553/000/10_C-pop_2553_000_020000_00100.xls</t>
  </si>
  <si>
    <t>http://statbbi.nso.go.th/nso/nso_center/project/table/files/C-pop/2553/000/10_C-pop_2553_000_020000_00200.xls</t>
  </si>
  <si>
    <t>http://statbbi.nso.go.th/nso/nso_center/project/table/files/C-pop/2553/000/10_C-pop_2553_000_020000_00300.xls</t>
  </si>
  <si>
    <t>http://statbbi.nso.go.th/nso/nso_center/project/table/files/C-pop/2553/000/10_C-pop_2553_000_020000_00400.xls</t>
  </si>
  <si>
    <t>http://statbbi.nso.go.th/nso/nso_center/project/table/files/C-pop/2553/000/10_C-pop_2553_000_020000_00500.xls</t>
  </si>
  <si>
    <t>http://statbbi.nso.go.th/nso/nso_center/project/table/files/C-pop/2553/000/10_C-pop_2553_000_020000_00600.xls</t>
  </si>
  <si>
    <t>http://statbbi.nso.go.th/nso/nso_center/project/table/files/C-pop/2553/000/10_C-pop_2553_000_020000_00700.xls</t>
  </si>
  <si>
    <t>http://statbbi.nso.go.th/nso/nso_center/project/table/files/C-pop/2553/000/10_C-pop_2553_000_020000_00800.xls</t>
  </si>
  <si>
    <t>province (Bangkok)</t>
  </si>
  <si>
    <t>Private households by type of living quarters and tenure of living quarters, Bangkok: 2010</t>
  </si>
  <si>
    <t>Private households by type of living quarters and construction materials of dwelling unit, Bangkok: 2010</t>
  </si>
  <si>
    <t>Private households by size of household and type of living quarters, Bangkok: 2010</t>
  </si>
  <si>
    <t>Private households by land ownership, Bangkok: 2010</t>
  </si>
  <si>
    <t>Private households by ownership of appliance and have technology, Bangkok: 2010</t>
  </si>
  <si>
    <t>User contributed data; Please note licence implications involving usage of OSM data when combined with other data sets</t>
  </si>
  <si>
    <t>Point data from monitoring stations; may have to interpolate.  Restricted to Bangkok.</t>
  </si>
  <si>
    <t>Point data from monitoring stations; may have to interpolate.  All of Thailand data may be useful for edge effects if some stations are close to, but just outside Bangkok</t>
  </si>
  <si>
    <t>http://air4thai.pcd.go.th/services/getAQI_JSON.php</t>
  </si>
  <si>
    <t>http://air4thai.pcd.go.th/services/getNewAQI_JSON.php</t>
  </si>
  <si>
    <t>http://air4thai.pcd.go.th/services/getAQI_JSON.php?region=1</t>
  </si>
  <si>
    <t>http://air4thai.pcd.go.th/services/getNewAQI_JSON.php?region=1</t>
  </si>
  <si>
    <t xml:space="preserve">Air and Noise Quality Management Division, Pollution Control Department </t>
  </si>
  <si>
    <t>point (Bangkok)</t>
  </si>
  <si>
    <t>point (Thailand)</t>
  </si>
  <si>
    <t>https://data.humdata.org/dataset/4c0cc9f6-6d26-4c0f-b810-5193eeecdef2/resource/b04324d1-aa2b-4ecd-b1f2-6472b86fcfc2/download/indicator_data_th.csv</t>
  </si>
  <si>
    <t>Public Domain Dedication and Licence</t>
  </si>
  <si>
    <t>UNHABITAT (via HDX)</t>
  </si>
  <si>
    <t>1950 - 2050</t>
  </si>
  <si>
    <t>1950 - 2018</t>
  </si>
  <si>
    <t>Amanda noted Bang Phlat district may be of particular interest (see ASEAN report, BMA - Plan to drive Bangkok forward in the ASEAN context 2019 – 2025  - 2018.pdf vis. 'the Bang Phlat model')</t>
  </si>
  <si>
    <t>Thailand 100m Urban change</t>
  </si>
  <si>
    <t>Thailand 1km Pregnancies</t>
  </si>
  <si>
    <t>Thailand 1km Births</t>
  </si>
  <si>
    <t>http://www.worldpop.org.uk/data/summary?doi=10.5258/SOTON/WP00268</t>
  </si>
  <si>
    <t>http://www.worldpop.org.uk/data/summary?doi=10.5258/SOTON/WP00634</t>
  </si>
  <si>
    <t>http://www.worldpop.org.uk/data/summary?doi=10.5258/SOTON/WP00583</t>
  </si>
  <si>
    <t>https://data.humdata.org/dataset/b6706d04-a4d8-4e62-bc9f-7c563b30c802/resource/28da93ea-78e3-41a3-89e3-0bfdb8afb8a5/download/trans.zip</t>
  </si>
  <si>
    <t>Global Annual PM2.5 Grids from MODIS, MISR and SeaWiFS Aerosol Optical Depth (AOD) with GWR, v1 ( 2016)</t>
  </si>
  <si>
    <t>.01 degrees (approx. 1km)</t>
  </si>
  <si>
    <t>http://sedac.ciesin.columbia.edu/downloads/data/sdei/sdei-global-annual-gwr-pm2-5-modis-misr-seawifs-aod/sdei-global-annual-gwr-pm2-5-modis-misr-seawifs-aod-2016-geotiff.zip</t>
  </si>
  <si>
    <t>reacquire at commencement of analysis</t>
  </si>
  <si>
    <t>http://www.bangkokgis.com/modules.php?m=download_shapefile</t>
  </si>
  <si>
    <t>http://www.bangkokgis.com/bangkokgis_2008/userfiles/files/download/Shapefile/</t>
  </si>
  <si>
    <t>http://www.bangkokgis.com/bangkokgis_2008/userfiles/files/download/Shapefile/preve/flood_point.rar</t>
  </si>
  <si>
    <t>Bangkok Metropolitan Administration</t>
  </si>
  <si>
    <t>air quality (Jan 2019, Bangkok)</t>
  </si>
  <si>
    <t>air quality (Jan 2019, Thailand)</t>
  </si>
  <si>
    <t>http://pitc.police.go.th/dirlist/dl.php?ph=/home/pitc/public_html/statistics/crimes/2561/%E0%B8%99%E0%B8%84%E0%B8%A3%E0%B8%9A%E0%B8%B2%E0%B8%A5.pdf</t>
  </si>
  <si>
    <t>year_published</t>
  </si>
  <si>
    <t>Criminal base statistics - Metropolitan Police Bureau - 1 Jan 2018 to 31 July 2018</t>
  </si>
  <si>
    <t>van Donkelaar, A., R. V. Martin, M. Brauer, N. C. Hsu, R. A. Kahn, R. C. Levy, A. Lyapustin, A. M. Sayer, and D. M. Winker. 2018. Global Annual PM2.5 Grids from MODIS, MISR and SeaWiFS Aerosol Optical Depth (AOD) with GWR, 1998-2016. Palisades, NY: NASA Socioeconomic Data and Applications Center (SEDAC). https://doi.org/10.7927/H4ZK5DQS. Accessed 17 January 2019</t>
  </si>
  <si>
    <t>Royal Thai Police</t>
  </si>
  <si>
    <t>2018 (Jan to Jul)</t>
  </si>
  <si>
    <t>Summary crime classes 1 (violent crimes) and 2 (property crimes) are probably the two relevant statistics.  Note that this is a whole of province statistic</t>
  </si>
  <si>
    <t>Includes wellbeing, prosperity and built environment measures - e.g. suburban and urban street connectivity for Bangkok; could be useful for comparison purposes); also contains historical and future projected data</t>
  </si>
  <si>
    <t>USGS EROS (via USGS Earth Explorer)</t>
  </si>
  <si>
    <t>USGS Earth Resources Observation and Science (EROS)</t>
  </si>
  <si>
    <t>USGS</t>
  </si>
  <si>
    <t>EROS</t>
  </si>
  <si>
    <t>United States Geological Survey</t>
  </si>
  <si>
    <t>https://e4ftl01.cr.usgs.gov/MODV6_Cmp_C/MOTA/MCD12Q1.006/2017.01.01/MCD12Q1.A2017001.h27v07.006.2018257173308.hdf</t>
  </si>
  <si>
    <t>Friedl, M., Sulla-Menashe, D. (2015). MCD12Q1 MODIS/Terra+Aqua Land Cover Type Yearly L3 Global 500m SIN Grid V006 [Data set]. NASA EOSDIS Land Processes DAAC. doi: 10.5067/MODIS/MCD12Q1.006</t>
  </si>
  <si>
    <t>500m</t>
  </si>
  <si>
    <t xml:space="preserve">Public domain; give credit to USGS EROS. </t>
  </si>
  <si>
    <t xml:space="preserve">BMA GIS </t>
  </si>
  <si>
    <t>Data appears to be from 2014; however, should confirm with BMA</t>
  </si>
  <si>
    <t>Tree coverage percent</t>
  </si>
  <si>
    <t>Vegetation Index</t>
  </si>
  <si>
    <t>Geo-Informatics and Space Technology Development Agency</t>
  </si>
  <si>
    <t>http://tile.gistda.or.th/geoserver/flood/wms?service=WMS&amp;version=1.1.0&amp;request=GetMap&amp;layers=flood:flood_freq_2005_2015_box&amp;styles=&amp;bbox=97.81485662718026,5.658071957224223,105.88272662718026,20.69923195722422&amp;width=411&amp;height=768&amp;srs=EPSG:4326&amp;format=image%2Fgeotiff</t>
  </si>
  <si>
    <t>Flood area percent</t>
  </si>
  <si>
    <t>other flood processing options (e.g. Google Earth Engine with Sentinel 1 data)</t>
  </si>
  <si>
    <t>http://www.cesbio.ups-tlse.fr/multitemp/?p=7717</t>
  </si>
  <si>
    <t>Could derive a combined layer based on OSM and BMA data --- only retain points where not within some distance (to avoid double counting)</t>
  </si>
  <si>
    <t>polygon</t>
  </si>
  <si>
    <t>polygon (Thailand)</t>
  </si>
  <si>
    <t>Centre for Urban Research, RMIT University</t>
  </si>
  <si>
    <t>indicators</t>
  </si>
  <si>
    <t>http://www.nso.go.th/sites/2014/DocLib13/%e0%b8%94%e0%b9%89%e0%b8%b2%e0%b8%99%e0%b8%aa%e0%b8%b1%e0%b8%87%e0%b8%84%e0%b8%a1/%e0%b8%aa%e0%b8%b2%e0%b8%82%e0%b8%b2%e0%b9%81%e0%b8%a3%e0%b8%87%e0%b8%87%e0%b8%b2%e0%b8%99/%e0%b9%81%e0%b8%a3%e0%b8%87%e0%b8%87%e0%b8%b2%e0%b8%99%e0%b8%99%e0%b8%ad%e0%b8%81%e0%b8%a3%e0%b8%b0%e0%b8%9a%e0%b8%9a/%e0%b9%81%e0%b8%a3%e0%b8%87%e0%b8%87%e0%b8%b2%e0%b8%99%e0%b8%99%e0%b8%ad%e0%b8%81%e0%b8%a3%e0%b8%b0%e0%b8%9a%e0%b8%9a_2561/2561_Full_Report.pdf</t>
  </si>
  <si>
    <t>Province level summaries (including Bangkok) of formal and informal employment by sector</t>
  </si>
  <si>
    <t>non-reclyable garbage</t>
  </si>
  <si>
    <t>Canal water monitoring</t>
  </si>
  <si>
    <t>https://web.dlt.go.th/statistics/plugins/UploadiFive/uploads/20a13653002060cb982289db5acc3733e19755051189ac84e1629e3c05e3a3ba.xls</t>
  </si>
  <si>
    <t>Department of Land Transport</t>
  </si>
  <si>
    <t>Province level summaries (including Bangkok) of vehicle registrations by vehicle type</t>
  </si>
  <si>
    <t>http://www.nso.go.th/sites/2014/DocLib8/2560/central/urban/10_bangkok.xls</t>
  </si>
  <si>
    <t>http://www.nso.go.th/sites/2014en/Survey/social/household/household/2017/Bangkok/Excel%20File.rar</t>
  </si>
  <si>
    <t>Data is for Bangkok (and otherwise, Province level); can also stratify by socioeconomic status</t>
  </si>
  <si>
    <t>Average age by district</t>
  </si>
  <si>
    <t>http://hdr.undp.org/en/indicators/69206#</t>
  </si>
  <si>
    <t>UNDP HDR</t>
  </si>
  <si>
    <t>UNDP</t>
  </si>
  <si>
    <t>UN Development Programme</t>
  </si>
  <si>
    <t>HDR</t>
  </si>
  <si>
    <t>national (Thailand)</t>
  </si>
  <si>
    <t>location of employment</t>
  </si>
  <si>
    <t>food testing</t>
  </si>
  <si>
    <t>Dataset (see datasets worksheet for detail)</t>
  </si>
  <si>
    <t>http://www.bangkokgis.com/bangkokgis_2008/userfiles/files/download/Shapefile/env/public_park.rar</t>
  </si>
  <si>
    <t>Point data, but includes area attribute (can use to cross-check OSM data)</t>
  </si>
  <si>
    <t>http://www.bangkokgis.com/bangkokgis_2008/userfiles/files/download/Shapefile/Traffic/</t>
  </si>
  <si>
    <t>Multiple station features for different transport modes (BTS, BRT, ARL, MRT, other rail way stations, points along Canal Sansabai)</t>
  </si>
  <si>
    <t>http://web.nso.go.th/en/survey/timeuse/data/Statistical%20Tables%20Excel2015.rar</t>
  </si>
  <si>
    <t>Perhaps BMA can access this at a finer grained level?</t>
  </si>
  <si>
    <t>informal housing</t>
  </si>
  <si>
    <t>community locations (BMA, 2014)</t>
  </si>
  <si>
    <t>http://www.bangkokgis.com/bangkokgis_2008/userfiles/files/download/Shapefile/plan/community.rar</t>
  </si>
  <si>
    <t>Despite being 4 years old, this is our most reliable data on where communities are located; is there a better data source for "community centres"?</t>
  </si>
  <si>
    <t>water supply (NSO, 2010)</t>
  </si>
  <si>
    <t>destinations (BMA. 2014)</t>
  </si>
  <si>
    <t>destinations (OSM, 2019)</t>
  </si>
  <si>
    <t>road network (OSM, 2019)</t>
  </si>
  <si>
    <t>temples (OSM, 2019)</t>
  </si>
  <si>
    <t>schools (OSM, 2019)</t>
  </si>
  <si>
    <t>open space (OSM, 2019)</t>
  </si>
  <si>
    <t>public transport stops (OSM, 2019)</t>
  </si>
  <si>
    <t>temples (BMA, 2014)</t>
  </si>
  <si>
    <t>schools (BMA, 2014)</t>
  </si>
  <si>
    <t>open space (BMA, 2014)</t>
  </si>
  <si>
    <t>public transport stops (BMA, 2014)</t>
  </si>
  <si>
    <t>NO2 (ESA, 2018)</t>
  </si>
  <si>
    <t>PM2.5 (NASA SEDAC, 2016)</t>
  </si>
  <si>
    <t>disability (NSO, 2010)</t>
  </si>
  <si>
    <t>educational attainment (NSO, 2010)</t>
  </si>
  <si>
    <t>population by age group and sex (NSO, 2010)</t>
  </si>
  <si>
    <t>population by household, sex and district (NSO, 2010)</t>
  </si>
  <si>
    <t>employment survey  (NSO, 2018)</t>
  </si>
  <si>
    <t>household income (NSO, 2017)</t>
  </si>
  <si>
    <t>cost of living (NSO, 2017)</t>
  </si>
  <si>
    <t>life expectancy (UNDP, 2018)</t>
  </si>
  <si>
    <t>toilet facilities (NSO, 2010)</t>
  </si>
  <si>
    <t>DLT</t>
  </si>
  <si>
    <t>BMA</t>
  </si>
  <si>
    <t>Bangkok Municipal Administration</t>
  </si>
  <si>
    <t>vehicle registrations (DLT, 2019)</t>
  </si>
  <si>
    <t>time use (NSO, 2010)</t>
  </si>
  <si>
    <t>flood vulnerability (BMA, 2014)</t>
  </si>
  <si>
    <t>http://flood.gistda.or.th/flood/y2016/FL50_analysis/flood_2016_geo.zip</t>
  </si>
  <si>
    <t>flood area (GISTDA, 2016)</t>
  </si>
  <si>
    <t>GISTDA</t>
  </si>
  <si>
    <t>flood frequency (GISTDA, 2015)</t>
  </si>
  <si>
    <t>subdistricts (HDX, 2017)</t>
  </si>
  <si>
    <t>population, 2020, 100m (WorldPop, 2014)</t>
  </si>
  <si>
    <t>air quality (Oct 2018, Bangkok)</t>
  </si>
  <si>
    <t>air quality (Oct 2018, Thailand)</t>
  </si>
  <si>
    <t xml:space="preserve">PCD </t>
  </si>
  <si>
    <t>air quality (PCD, Jan 2019)</t>
  </si>
  <si>
    <t>air quality (PCD, Oct 2018)</t>
  </si>
  <si>
    <t>major cooking fuel (NSO, 2010)</t>
  </si>
  <si>
    <t>scale</t>
  </si>
  <si>
    <t>LPG gas connections per household</t>
  </si>
  <si>
    <t>Has all required data been acquired?</t>
  </si>
  <si>
    <t>Measure</t>
  </si>
  <si>
    <t>category</t>
  </si>
  <si>
    <t>glossary</t>
  </si>
  <si>
    <t>A list of acronyms and the full name of the organisations they represent</t>
  </si>
  <si>
    <t>??</t>
  </si>
  <si>
    <r>
      <rPr>
        <i/>
        <sz val="11"/>
        <color theme="1"/>
        <rFont val="Arial"/>
        <family val="2"/>
      </rPr>
      <t xml:space="preserve">Proposed: </t>
    </r>
    <r>
      <rPr>
        <sz val="11"/>
        <color theme="1"/>
        <rFont val="Arial"/>
        <family val="2"/>
      </rPr>
      <t>Flood vulnerability</t>
    </r>
  </si>
  <si>
    <r>
      <rPr>
        <i/>
        <sz val="11"/>
        <color theme="1"/>
        <rFont val="Arial"/>
        <family val="2"/>
      </rPr>
      <t xml:space="preserve">Proposed: </t>
    </r>
    <r>
      <rPr>
        <sz val="11"/>
        <color theme="1"/>
        <rFont val="Arial"/>
        <family val="2"/>
      </rPr>
      <t>Number of temples per 1,000 residents</t>
    </r>
  </si>
  <si>
    <r>
      <rPr>
        <i/>
        <sz val="11"/>
        <color theme="1"/>
        <rFont val="Arial"/>
        <family val="2"/>
      </rPr>
      <t xml:space="preserve">Proposed: </t>
    </r>
    <r>
      <rPr>
        <sz val="11"/>
        <color theme="1"/>
        <rFont val="Arial"/>
        <family val="2"/>
      </rPr>
      <t>Average cost of living</t>
    </r>
  </si>
  <si>
    <r>
      <rPr>
        <i/>
        <sz val="11"/>
        <color theme="1"/>
        <rFont val="Arial"/>
        <family val="2"/>
      </rPr>
      <t xml:space="preserve">Proposed: </t>
    </r>
    <r>
      <rPr>
        <sz val="11"/>
        <color theme="1"/>
        <rFont val="Arial"/>
        <family val="2"/>
      </rPr>
      <t>Coefficient of Inequality</t>
    </r>
  </si>
  <si>
    <r>
      <rPr>
        <i/>
        <sz val="11"/>
        <color theme="1"/>
        <rFont val="Arial"/>
        <family val="2"/>
      </rPr>
      <t xml:space="preserve">Proposed: </t>
    </r>
    <r>
      <rPr>
        <sz val="11"/>
        <color theme="1"/>
        <rFont val="Arial"/>
        <family val="2"/>
      </rPr>
      <t>Percentage of population using gas as a primary fuel source</t>
    </r>
  </si>
  <si>
    <r>
      <rPr>
        <i/>
        <sz val="11"/>
        <color theme="1"/>
        <rFont val="Arial"/>
        <family val="2"/>
      </rPr>
      <t xml:space="preserve">Proposed: </t>
    </r>
    <r>
      <rPr>
        <sz val="11"/>
        <color theme="1"/>
        <rFont val="Arial"/>
        <family val="2"/>
      </rPr>
      <t>Criminal cases per 100,000 persons (violent crimes)</t>
    </r>
  </si>
  <si>
    <r>
      <rPr>
        <i/>
        <sz val="11"/>
        <color theme="1"/>
        <rFont val="Arial"/>
        <family val="2"/>
      </rPr>
      <t xml:space="preserve">Proposed: </t>
    </r>
    <r>
      <rPr>
        <sz val="11"/>
        <color theme="1"/>
        <rFont val="Arial"/>
        <family val="2"/>
      </rPr>
      <t>Criminal cases per 100,000 persons (property crimes)</t>
    </r>
  </si>
  <si>
    <t>year of data</t>
  </si>
  <si>
    <t>Crime (RTP, 2017)</t>
  </si>
  <si>
    <t>NDVI (USGS EROS MODIS, 2018)</t>
  </si>
  <si>
    <t>land cover (USGS EROS MODIS, 2017)</t>
  </si>
  <si>
    <t>vegetation index (USGS EROS MODIS, 2018)</t>
  </si>
  <si>
    <r>
      <rPr>
        <i/>
        <sz val="11"/>
        <color theme="1"/>
        <rFont val="Arial"/>
        <family val="2"/>
      </rPr>
      <t xml:space="preserve">Proposed: </t>
    </r>
    <r>
      <rPr>
        <sz val="11"/>
        <color theme="1"/>
        <rFont val="Arial"/>
        <family val="2"/>
      </rPr>
      <t>Percentage of population with piped water as major source of water supply</t>
    </r>
  </si>
  <si>
    <r>
      <rPr>
        <i/>
        <sz val="11"/>
        <color theme="1"/>
        <rFont val="Arial"/>
        <family val="2"/>
      </rPr>
      <t xml:space="preserve">Proposed: </t>
    </r>
    <r>
      <rPr>
        <sz val="11"/>
        <color theme="1"/>
        <rFont val="Arial"/>
        <family val="2"/>
      </rPr>
      <t>Percentage of population with piped water as major source of drinking water</t>
    </r>
  </si>
  <si>
    <t>Drinking water quality</t>
  </si>
  <si>
    <t>Access to liquefied petroleum gas</t>
  </si>
  <si>
    <t>http://pitc.police.go.th/dirlist/dl.php?ph=/home/pitc/public_html/statistics/crimes/2560/%E0%B8%99%E0%B8%84%E0%B8%A3%E0%B8%9A%E0%B8%B2%E0%B8%A5.pdf</t>
  </si>
  <si>
    <t>Note this is only Jan to July 2018; instead the 2017 full year data source has been used.</t>
  </si>
  <si>
    <t>Water quality</t>
  </si>
  <si>
    <t>Access to Schools</t>
  </si>
  <si>
    <t>3 - long-term</t>
  </si>
  <si>
    <t>Work/Life balance</t>
  </si>
  <si>
    <t>province (กรุงเทพฯ)</t>
  </si>
  <si>
    <t>district (อำเภอ)</t>
  </si>
  <si>
    <t>2017
(2560)</t>
  </si>
  <si>
    <t>2018
(2561)</t>
  </si>
  <si>
    <t>2016
(2559)</t>
  </si>
  <si>
    <t>2005-2015
(2548-2558)</t>
  </si>
  <si>
    <t>2014
(2557)</t>
  </si>
  <si>
    <t>2014/2019
(2557/2562)</t>
  </si>
  <si>
    <t/>
  </si>
  <si>
    <t>2010
(2553)</t>
  </si>
  <si>
    <t>2019
(2562)</t>
  </si>
  <si>
    <t>Priority level</t>
  </si>
  <si>
    <r>
      <t xml:space="preserve">Does the BMA have access to this data at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</si>
  <si>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r>
      <t xml:space="preserve">We have not been able to find this data. Does the BMA have access to this data? </t>
    </r>
    <r>
      <rPr>
        <b/>
        <sz val="11"/>
        <color rgb="FFFF0000"/>
        <rFont val="Calibri"/>
        <family val="2"/>
        <scheme val="minor"/>
      </rPr>
      <t>(Yes/No)</t>
    </r>
  </si>
  <si>
    <t>ACTIONS FOR BMA: Please write responses (e.g. Yes/No) here.</t>
  </si>
  <si>
    <t xml:space="preserve">ACTIONS FOR BMA: </t>
  </si>
  <si>
    <r>
      <t xml:space="preserve">We suggest Vegegation Index as a measure of green space. Does this seem appropriate for Bangkok? </t>
    </r>
    <r>
      <rPr>
        <b/>
        <sz val="11"/>
        <color rgb="FFFF0000"/>
        <rFont val="Calibri"/>
        <family val="2"/>
        <scheme val="minor"/>
      </rPr>
      <t>(Yes/No)</t>
    </r>
  </si>
  <si>
    <r>
      <t xml:space="preserve">We suggest NDVI as a measure of green space. Does this seem appropriate for Bangkok? </t>
    </r>
    <r>
      <rPr>
        <b/>
        <sz val="11"/>
        <color rgb="FFFF0000"/>
        <rFont val="Calibri"/>
        <family val="2"/>
        <scheme val="minor"/>
      </rPr>
      <t>(Yes/No)</t>
    </r>
  </si>
  <si>
    <r>
      <t xml:space="preserve">We suggest flood vulnerability as a measure of flooding. Does the BMA have this data? </t>
    </r>
    <r>
      <rPr>
        <b/>
        <sz val="11"/>
        <color rgb="FFFF0000"/>
        <rFont val="Calibri"/>
        <family val="2"/>
        <scheme val="minor"/>
      </rPr>
      <t>(Yes/No)</t>
    </r>
  </si>
  <si>
    <r>
      <t xml:space="preserve">Does the BMA have access to this data at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 xml:space="preserve">(Yes/No) </t>
    </r>
    <r>
      <rPr>
        <sz val="11"/>
        <rFont val="Calibri"/>
        <family val="2"/>
        <scheme val="minor"/>
      </rPr>
      <t>&amp; Is there</t>
    </r>
    <r>
      <rPr>
        <b/>
        <sz val="11"/>
        <rFont val="Calibri"/>
        <family val="2"/>
        <scheme val="minor"/>
      </rPr>
      <t xml:space="preserve"> more recent</t>
    </r>
    <r>
      <rPr>
        <sz val="11"/>
        <rFont val="Calibri"/>
        <family val="2"/>
        <scheme val="minor"/>
      </rPr>
      <t xml:space="preserve"> data? </t>
    </r>
    <r>
      <rPr>
        <b/>
        <sz val="11"/>
        <color rgb="FFFF0000"/>
        <rFont val="Calibri"/>
        <family val="2"/>
        <scheme val="minor"/>
      </rPr>
      <t>(Yes/No)</t>
    </r>
  </si>
  <si>
    <r>
      <t xml:space="preserve">Does the BMA have access to this data at </t>
    </r>
    <r>
      <rPr>
        <b/>
        <sz val="11"/>
        <color theme="1"/>
        <rFont val="Calibri"/>
        <family val="2"/>
        <scheme val="minor"/>
      </rPr>
      <t>Bangkok-wide</t>
    </r>
    <r>
      <rPr>
        <sz val="11"/>
        <color theme="1"/>
        <rFont val="Calibri"/>
        <family val="2"/>
        <scheme val="minor"/>
      </rPr>
      <t xml:space="preserve">,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</si>
  <si>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r>
      <rPr>
        <sz val="11"/>
        <rFont val="Calibri"/>
        <family val="2"/>
        <scheme val="minor"/>
      </rPr>
      <t xml:space="preserve">We have not been able to access this data. Can the BMA send </t>
    </r>
    <r>
      <rPr>
        <u/>
        <sz val="11"/>
        <color theme="4"/>
        <rFont val="Calibri"/>
        <family val="2"/>
        <scheme val="minor"/>
      </rPr>
      <t>this data?</t>
    </r>
    <r>
      <rPr>
        <sz val="11"/>
        <rFont val="Calibri"/>
        <family val="2"/>
        <scheme val="minor"/>
      </rPr>
      <t xml:space="preserve"> </t>
    </r>
    <r>
      <rPr>
        <b/>
        <sz val="11"/>
        <color rgb="FFFF0000"/>
        <rFont val="Calibri"/>
        <family val="2"/>
        <scheme val="minor"/>
      </rPr>
      <t>(Yes/No)</t>
    </r>
  </si>
  <si>
    <r>
      <t xml:space="preserve">Does the BMA have access to this data? </t>
    </r>
    <r>
      <rPr>
        <b/>
        <sz val="11"/>
        <color rgb="FFFF0000"/>
        <rFont val="Calibri"/>
        <family val="2"/>
        <scheme val="minor"/>
      </rPr>
      <t>(Yes/No)</t>
    </r>
  </si>
  <si>
    <r>
      <t>There is BMA data on '</t>
    </r>
    <r>
      <rPr>
        <b/>
        <sz val="11"/>
        <color theme="1"/>
        <rFont val="Calibri"/>
        <family val="2"/>
        <scheme val="minor"/>
      </rPr>
      <t>community locations</t>
    </r>
    <r>
      <rPr>
        <sz val="11"/>
        <color theme="1"/>
        <rFont val="Calibri"/>
        <family val="2"/>
        <scheme val="minor"/>
      </rPr>
      <t>.' Does this seem like an appropriate measure of community centres for Bangkok?</t>
    </r>
    <r>
      <rPr>
        <b/>
        <sz val="11"/>
        <color rgb="FFFF0000"/>
        <rFont val="Calibri"/>
        <family val="2"/>
        <scheme val="minor"/>
      </rPr>
      <t xml:space="preserve"> (Yes/No)</t>
    </r>
    <r>
      <rPr>
        <sz val="11"/>
        <color theme="1"/>
        <rFont val="Calibri"/>
        <family val="2"/>
        <scheme val="minor"/>
      </rPr>
      <t xml:space="preserve"> [If </t>
    </r>
    <r>
      <rPr>
        <b/>
        <sz val="11"/>
        <color rgb="FFFF0000"/>
        <rFont val="Calibri"/>
        <family val="2"/>
        <scheme val="minor"/>
      </rPr>
      <t>No</t>
    </r>
    <r>
      <rPr>
        <sz val="11"/>
        <color theme="1"/>
        <rFont val="Calibri"/>
        <family val="2"/>
        <scheme val="minor"/>
      </rPr>
      <t>, please suggest data for this measure.]</t>
    </r>
  </si>
  <si>
    <r>
      <rPr>
        <b/>
        <sz val="11"/>
        <color theme="1"/>
        <rFont val="Calibri"/>
        <family val="2"/>
        <scheme val="minor"/>
      </rPr>
      <t>To map this indicator, we will need:</t>
    </r>
    <r>
      <rPr>
        <sz val="11"/>
        <color theme="1"/>
        <rFont val="Calibri"/>
        <family val="2"/>
        <scheme val="minor"/>
      </rPr>
      <t xml:space="preserve"> </t>
    </r>
    <r>
      <rPr>
        <b/>
        <sz val="11"/>
        <color rgb="FFFF0000"/>
        <rFont val="Calibri"/>
        <family val="2"/>
        <scheme val="minor"/>
      </rPr>
      <t>1) A list</t>
    </r>
    <r>
      <rPr>
        <sz val="11"/>
        <color theme="1"/>
        <rFont val="Calibri"/>
        <family val="2"/>
        <scheme val="minor"/>
      </rPr>
      <t xml:space="preserve"> of places the BMA considers 'social infrastructure' for Bangkok,</t>
    </r>
    <r>
      <rPr>
        <b/>
        <sz val="11"/>
        <color rgb="FFFF0000"/>
        <rFont val="Calibri"/>
        <family val="2"/>
        <scheme val="minor"/>
      </rPr>
      <t xml:space="preserve"> 2) A decision</t>
    </r>
    <r>
      <rPr>
        <sz val="11"/>
        <color theme="1"/>
        <rFont val="Calibri"/>
        <family val="2"/>
        <scheme val="minor"/>
      </rPr>
      <t xml:space="preserve"> about whether the BMA would like to measure access to temples, access to museums, access to community centres, etc. </t>
    </r>
    <r>
      <rPr>
        <b/>
        <sz val="11"/>
        <color theme="1"/>
        <rFont val="Calibri"/>
        <family val="2"/>
        <scheme val="minor"/>
      </rPr>
      <t xml:space="preserve">separately, </t>
    </r>
    <r>
      <rPr>
        <sz val="11"/>
        <color theme="1"/>
        <rFont val="Calibri"/>
        <family val="2"/>
        <scheme val="minor"/>
      </rPr>
      <t xml:space="preserve">or measure access to </t>
    </r>
    <r>
      <rPr>
        <b/>
        <sz val="11"/>
        <color theme="1"/>
        <rFont val="Calibri"/>
        <family val="2"/>
        <scheme val="minor"/>
      </rPr>
      <t xml:space="preserve">at least one of these </t>
    </r>
    <r>
      <rPr>
        <sz val="11"/>
        <color theme="1"/>
        <rFont val="Calibri"/>
        <family val="2"/>
        <scheme val="minor"/>
      </rPr>
      <t xml:space="preserve">(a combined measure)? </t>
    </r>
    <r>
      <rPr>
        <b/>
        <sz val="11"/>
        <color rgb="FFFF0000"/>
        <rFont val="Calibri"/>
        <family val="2"/>
        <scheme val="minor"/>
      </rPr>
      <t xml:space="preserve">3) A decision </t>
    </r>
    <r>
      <rPr>
        <sz val="11"/>
        <rFont val="Calibri"/>
        <family val="2"/>
        <scheme val="minor"/>
      </rPr>
      <t xml:space="preserve">about whether the BMA is interested in temples only, </t>
    </r>
    <r>
      <rPr>
        <sz val="11"/>
        <color theme="1"/>
        <rFont val="Calibri"/>
        <family val="2"/>
        <scheme val="minor"/>
      </rPr>
      <t>or any place of</t>
    </r>
    <r>
      <rPr>
        <b/>
        <sz val="11"/>
        <color theme="1"/>
        <rFont val="Calibri"/>
        <family val="2"/>
        <scheme val="minor"/>
      </rPr>
      <t xml:space="preserve"> </t>
    </r>
    <r>
      <rPr>
        <sz val="11"/>
        <color theme="1"/>
        <rFont val="Calibri"/>
        <family val="2"/>
        <scheme val="minor"/>
      </rPr>
      <t xml:space="preserve">worship (including churches, mosques, etc.)? </t>
    </r>
  </si>
  <si>
    <r>
      <rPr>
        <b/>
        <sz val="11"/>
        <color theme="1"/>
        <rFont val="Calibri"/>
        <family val="2"/>
        <scheme val="minor"/>
      </rPr>
      <t>To map this indicator, we will need</t>
    </r>
    <r>
      <rPr>
        <sz val="11"/>
        <color theme="1"/>
        <rFont val="Calibri"/>
        <family val="2"/>
        <scheme val="minor"/>
      </rPr>
      <t xml:space="preserve">: </t>
    </r>
    <r>
      <rPr>
        <b/>
        <sz val="11"/>
        <color rgb="FFFF0000"/>
        <rFont val="Calibri"/>
        <family val="2"/>
        <scheme val="minor"/>
      </rPr>
      <t>1) a definition</t>
    </r>
    <r>
      <rPr>
        <sz val="11"/>
        <color theme="1"/>
        <rFont val="Calibri"/>
        <family val="2"/>
        <scheme val="minor"/>
      </rPr>
      <t xml:space="preserve"> of 'green areas' that is appropriate for Bangkok (for example, definitions of 'green areas' could include: the types of places that are considered 'green,' whether there is a minimum or maximum size for these areas, etc.); </t>
    </r>
    <r>
      <rPr>
        <b/>
        <sz val="11"/>
        <color rgb="FFFF0000"/>
        <rFont val="Calibri"/>
        <family val="2"/>
        <scheme val="minor"/>
      </rPr>
      <t>2) a decision</t>
    </r>
    <r>
      <rPr>
        <sz val="11"/>
        <color theme="1"/>
        <rFont val="Calibri"/>
        <family val="2"/>
        <scheme val="minor"/>
      </rPr>
      <t xml:space="preserve"> about whether green areas that are located next to each other will be counted as one green area, or two or more green areas; </t>
    </r>
    <r>
      <rPr>
        <b/>
        <sz val="11"/>
        <color rgb="FFFF0000"/>
        <rFont val="Calibri"/>
        <family val="2"/>
        <scheme val="minor"/>
      </rPr>
      <t>3) a decision</t>
    </r>
    <r>
      <rPr>
        <sz val="11"/>
        <color theme="1"/>
        <rFont val="Calibri"/>
        <family val="2"/>
        <scheme val="minor"/>
      </rPr>
      <t xml:space="preserve"> about whether this measure will take into account the size of each green area. </t>
    </r>
  </si>
  <si>
    <r>
      <t xml:space="preserve">We suggest using satellite data on land cover (USGS EROS MODIS, 2017) to measure tree coverage percent. Does this seem appropriate for Bangkok? </t>
    </r>
    <r>
      <rPr>
        <b/>
        <sz val="11"/>
        <color rgb="FFFF0000"/>
        <rFont val="Calibri"/>
        <family val="2"/>
        <scheme val="minor"/>
      </rPr>
      <t>(Yes/No)</t>
    </r>
  </si>
  <si>
    <t>NDVI (Normalized Difference Vegetation Index)</t>
  </si>
  <si>
    <r>
      <t xml:space="preserve">We suggest violent crimes per 100,000 persons as a measure of crime. </t>
    </r>
    <r>
      <rPr>
        <b/>
        <sz val="11"/>
        <color rgb="FFFF0000"/>
        <rFont val="Calibri"/>
        <family val="2"/>
        <scheme val="minor"/>
      </rPr>
      <t>1)</t>
    </r>
    <r>
      <rPr>
        <sz val="11"/>
        <color theme="1"/>
        <rFont val="Calibri"/>
        <family val="2"/>
        <scheme val="minor"/>
      </rPr>
      <t xml:space="preserve"> Does this seem appropriate for Bangkok? </t>
    </r>
    <r>
      <rPr>
        <b/>
        <sz val="11"/>
        <color rgb="FFFF0000"/>
        <rFont val="Calibri"/>
        <family val="2"/>
        <scheme val="minor"/>
      </rPr>
      <t>(Yes/No)</t>
    </r>
    <r>
      <rPr>
        <b/>
        <sz val="11"/>
        <color theme="1"/>
        <rFont val="Calibri"/>
        <family val="2"/>
        <scheme val="minor"/>
      </rPr>
      <t xml:space="preserve"> </t>
    </r>
    <r>
      <rPr>
        <b/>
        <sz val="11"/>
        <color rgb="FFFF0000"/>
        <rFont val="Calibri"/>
        <family val="2"/>
        <scheme val="minor"/>
      </rPr>
      <t>2)</t>
    </r>
    <r>
      <rPr>
        <b/>
        <sz val="11"/>
        <color theme="1"/>
        <rFont val="Calibri"/>
        <family val="2"/>
        <scheme val="minor"/>
      </rPr>
      <t xml:space="preserve"> </t>
    </r>
    <r>
      <rPr>
        <sz val="11"/>
        <color theme="1"/>
        <rFont val="Calibri"/>
        <family val="2"/>
        <scheme val="minor"/>
      </rPr>
      <t xml:space="preserve">Does the BMA have access to this data at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</si>
  <si>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r>
      <t xml:space="preserve">We suggest property crimes per 100,000 persons as a measure of crime. Does this seem appropriate for Bangkok? </t>
    </r>
    <r>
      <rPr>
        <b/>
        <sz val="11"/>
        <color rgb="FFFF0000"/>
        <rFont val="Calibri"/>
        <family val="2"/>
        <scheme val="minor"/>
      </rPr>
      <t>(Yes/No)</t>
    </r>
    <r>
      <rPr>
        <b/>
        <sz val="11"/>
        <color theme="1"/>
        <rFont val="Calibri"/>
        <family val="2"/>
        <scheme val="minor"/>
      </rPr>
      <t xml:space="preserve"> </t>
    </r>
    <r>
      <rPr>
        <sz val="11"/>
        <color theme="1"/>
        <rFont val="Calibri"/>
        <family val="2"/>
        <scheme val="minor"/>
      </rPr>
      <t xml:space="preserve">Does the BMA have access to this data at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</si>
  <si>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r>
      <rPr>
        <b/>
        <sz val="11"/>
        <color theme="1"/>
        <rFont val="Calibri"/>
        <family val="2"/>
        <scheme val="minor"/>
      </rPr>
      <t>To map this indicator,</t>
    </r>
    <r>
      <rPr>
        <sz val="11"/>
        <color theme="1"/>
        <rFont val="Calibri"/>
        <family val="2"/>
        <scheme val="minor"/>
      </rPr>
      <t xml:space="preserve"> we will need this data at a district or sub-district level. Does the BMA have access to this data at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</si>
  <si>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r>
      <t xml:space="preserve">Is there </t>
    </r>
    <r>
      <rPr>
        <b/>
        <sz val="11"/>
        <color theme="1"/>
        <rFont val="Calibri"/>
        <family val="2"/>
        <scheme val="minor"/>
      </rPr>
      <t xml:space="preserve">more recent </t>
    </r>
    <r>
      <rPr>
        <sz val="11"/>
        <color theme="1"/>
        <rFont val="Calibri"/>
        <family val="2"/>
        <scheme val="minor"/>
      </rPr>
      <t>data for this measure?</t>
    </r>
    <r>
      <rPr>
        <b/>
        <sz val="11"/>
        <color rgb="FFFF0000"/>
        <rFont val="Calibri"/>
        <family val="2"/>
        <scheme val="minor"/>
      </rPr>
      <t xml:space="preserve"> (Yes/No)</t>
    </r>
    <r>
      <rPr>
        <sz val="11"/>
        <color theme="1"/>
        <rFont val="Calibri"/>
        <family val="2"/>
        <scheme val="minor"/>
      </rPr>
      <t xml:space="preserve"> Is this the best data available for flooding?</t>
    </r>
    <r>
      <rPr>
        <b/>
        <sz val="11"/>
        <color rgb="FFFF0000"/>
        <rFont val="Calibri"/>
        <family val="2"/>
        <scheme val="minor"/>
      </rPr>
      <t xml:space="preserve"> (Yes/No)</t>
    </r>
  </si>
  <si>
    <t>Optional: any comments, challenges, or opportunities</t>
  </si>
  <si>
    <r>
      <t xml:space="preserve">We suggest average cost of living as a measure of income. Does this seem appropriate for Bangkok? </t>
    </r>
    <r>
      <rPr>
        <b/>
        <sz val="11"/>
        <color rgb="FFFF0000"/>
        <rFont val="Calibri"/>
        <family val="2"/>
        <scheme val="minor"/>
      </rPr>
      <t>(Yes/No)</t>
    </r>
  </si>
  <si>
    <r>
      <t xml:space="preserve">We suggest coefficient of inequality as a measure of income. Does this seem appropriate for Bangkok? </t>
    </r>
    <r>
      <rPr>
        <b/>
        <sz val="11"/>
        <color rgb="FFFF0000"/>
        <rFont val="Calibri"/>
        <family val="2"/>
        <scheme val="minor"/>
      </rPr>
      <t>(Yes/No)</t>
    </r>
  </si>
  <si>
    <t>Yes</t>
  </si>
  <si>
    <t>New challenge. There is no data for Bangkok.</t>
  </si>
  <si>
    <t xml:space="preserve">There have been seriouse problem of air pollution (PM 2.5) in Bangkok for a month since Jan until now (Feb, 3). </t>
  </si>
  <si>
    <t>Now there are data by  offices of Metropolitan Police Bureau (88 police stations). We have tried to manage these data by district as 50 districts in Bangkok area of administration. Resource: http://metro.police.go.th/</t>
  </si>
  <si>
    <t>Yes, should be by district</t>
  </si>
  <si>
    <t>Data collection same as above</t>
  </si>
  <si>
    <t>In Bangkok there are big trees more 3 millions. http://www.bltbangkok.com/CoverStory     And we have data for green areas by district.</t>
  </si>
  <si>
    <t>We have data for this.</t>
  </si>
  <si>
    <t>We have data for name  and number of temples in Bangkok.</t>
  </si>
  <si>
    <t xml:space="preserve">No </t>
  </si>
  <si>
    <t>We have data of Unemployment rate in Bangkok level, but there are no data of unemployment rate both by district and subdistrict level.</t>
  </si>
  <si>
    <t>We have data of Average monthly household income only in Bangkok level.</t>
  </si>
  <si>
    <t>No</t>
  </si>
  <si>
    <t>But this is an important baseline to uphold planning for development of life quality. So we want time to find out the data.</t>
  </si>
  <si>
    <t xml:space="preserve"> This is an important baseline to uphold planning for development of life quality in each community.  However we want time to find out the data.</t>
  </si>
  <si>
    <t>We want time to find out the data. This is an important baseline to uphold planning for development of life quality.</t>
  </si>
  <si>
    <t>We want time to find out the data.This is an important baseline to uphold planning for development of life quality and public traffic management.</t>
  </si>
  <si>
    <t>We want time to find out the data.This is an important baseline to uphold planning for development of life quality and environment management.</t>
  </si>
  <si>
    <t>We want time to find out the data.This is an important baseline to uphold planning for waste water treatment.</t>
  </si>
  <si>
    <t>We want time to find out the data.This is an important baseline to analyze for finding the ways of traffic solution.</t>
  </si>
  <si>
    <t>This is an important baseline to uphold planning for  health development.</t>
  </si>
  <si>
    <t>We have no this data too.This is an important baseline to uphold planning for  development of health, housing and travelling as integrated plan. So we want time to find out the data.</t>
  </si>
  <si>
    <t>This is an important baseline to make plans for  health development. We have some data.</t>
  </si>
  <si>
    <t>This is an important baseline to uphold planning for  human development in each district.</t>
  </si>
  <si>
    <t>This is an important baseline to uphold planning for development of life quality.</t>
  </si>
  <si>
    <t>We have data of garbage collection by district. We want time to find out the data.</t>
  </si>
  <si>
    <t xml:space="preserve">Bangkok 's trend, there will be decresing of children number. Please note this to calculate for this indicator? However </t>
  </si>
  <si>
    <t>Bangkok 's trend, there will be decresing of children number. Please note this to calculate for this indicator? However this is an important baseline to uphold planning for development of life quality . So we want time to find out the data.</t>
  </si>
  <si>
    <t>There is no data for this now. But this is an important baseline to uphold planning for development of life quality. We want time to find out the data.</t>
  </si>
  <si>
    <t>This is an important baseline to uphold planning for development of life quality . So we want time to find out the data.</t>
  </si>
  <si>
    <t>But this is an important baseline to uphold planning for development of life quality. So we want time to find out the data and decision. We will do this more detail for you.</t>
  </si>
  <si>
    <t>CH comment</t>
  </si>
  <si>
    <t>? Shall we use our data sources to estimate this?</t>
  </si>
  <si>
    <t>districts (HDX, 2017)</t>
  </si>
  <si>
    <t>provinces (HDX, 2017)</t>
  </si>
  <si>
    <t>national (HDX, 2017)</t>
  </si>
  <si>
    <t>point</t>
  </si>
  <si>
    <t>subdistrict (แขวง)</t>
  </si>
  <si>
    <t>purpose</t>
  </si>
  <si>
    <t>validation</t>
  </si>
  <si>
    <t>other resources</t>
  </si>
  <si>
    <t>OBEC</t>
  </si>
  <si>
    <t>Postponed</t>
  </si>
  <si>
    <t>April</t>
  </si>
  <si>
    <t>Timeline</t>
  </si>
  <si>
    <t>May</t>
  </si>
  <si>
    <t>Require data from BMA (unable to locate district level data)</t>
  </si>
  <si>
    <t>Require data from BMA (unable to locate green area data by district)</t>
  </si>
  <si>
    <t>Using previously sourced Bangkok GIS data for temples</t>
  </si>
  <si>
    <t>Postponed, pending data from BMA</t>
  </si>
  <si>
    <t>Require water quality data from BMA</t>
  </si>
  <si>
    <t>We can calculate this using the historical data we have sourced.</t>
  </si>
  <si>
    <t>We can do this (for now, using the older BMA data; given new data we can update)</t>
  </si>
  <si>
    <t>This indicator is postponed given current lack of district or subdistrict level data available</t>
  </si>
  <si>
    <r>
      <t xml:space="preserve">Does the BMA have access to this data at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</si>
  <si>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t>We can calculate this in May, when sub-district or district level data is provided from BMA</t>
  </si>
  <si>
    <t>This indicator is postponed given current lack of data available</t>
  </si>
  <si>
    <t>Given guidance on a definition for public open space, we could calculate this in May (based on Open Street Map and / or BMA data sources)</t>
  </si>
  <si>
    <t>We can estimate this now, given BMA and/or OSM data sources.  This measure can be updated later given more up to date data from BMA.</t>
  </si>
  <si>
    <t>We can estimate this now, given BMA and/or OSM data sources.  This measure can be updated later given more up to date or complete data from BMA.</t>
  </si>
  <si>
    <t>We can calculate this now</t>
  </si>
  <si>
    <t>We can calculate this now (note that we have count for age by district in 5 years increments; so average age will be approximate, derived from this)</t>
  </si>
  <si>
    <t>parameter</t>
  </si>
  <si>
    <t>value</t>
  </si>
  <si>
    <t>group</t>
  </si>
  <si>
    <t>description</t>
  </si>
  <si>
    <t>folderPath</t>
  </si>
  <si>
    <t>project settings</t>
  </si>
  <si>
    <t>The folder where data resources for the project are located</t>
  </si>
  <si>
    <t>year</t>
  </si>
  <si>
    <t>Year (or timepoint) that the current indicators are targetting; this is used to name output resources</t>
  </si>
  <si>
    <t>SpatialRef</t>
  </si>
  <si>
    <t>WGS_1984_UTM_Zone_47N</t>
  </si>
  <si>
    <t>srid</t>
  </si>
  <si>
    <t>Project spatial reference EPSG code (for Postgis)</t>
  </si>
  <si>
    <t>units</t>
  </si>
  <si>
    <t>m</t>
  </si>
  <si>
    <t>Units used by the coordinate reference system</t>
  </si>
  <si>
    <t>units_full</t>
  </si>
  <si>
    <t>metres</t>
  </si>
  <si>
    <t>Full name for the units</t>
  </si>
  <si>
    <t>study_buffer</t>
  </si>
  <si>
    <t>Study region buffer, to account for edge effects</t>
  </si>
  <si>
    <t>hex_diag</t>
  </si>
  <si>
    <t>Hexagon diagonal length and buffer distance (metres); hexagon sides will be half the length of this value; hexagon area is 3/2 * sqrt(3) * (hex_diag/2)^2; so with diag of 3000 m, area is 5845671.476 sq.m.</t>
  </si>
  <si>
    <t>hex_buffer</t>
  </si>
  <si>
    <t>Hexagon buffer distance, to account for edge effects</t>
  </si>
  <si>
    <t>Number of processors to use in multiprocessing scripts</t>
  </si>
  <si>
    <t>db_host</t>
  </si>
  <si>
    <t>sql</t>
  </si>
  <si>
    <t>db_port</t>
  </si>
  <si>
    <t>as above</t>
  </si>
  <si>
    <t>db_user</t>
  </si>
  <si>
    <t>db_pwd</t>
  </si>
  <si>
    <t>geographic data</t>
  </si>
  <si>
    <t>points_id</t>
  </si>
  <si>
    <t>sample points</t>
  </si>
  <si>
    <t>sampling points unique id</t>
  </si>
  <si>
    <t>roads</t>
  </si>
  <si>
    <t>network_edges</t>
  </si>
  <si>
    <t>edges</t>
  </si>
  <si>
    <t>network_junctions</t>
  </si>
  <si>
    <t>nodes</t>
  </si>
  <si>
    <t>distance</t>
  </si>
  <si>
    <t>network analysis</t>
  </si>
  <si>
    <t>sausage buffer network size  -- in units specified above</t>
  </si>
  <si>
    <t>tolerance</t>
  </si>
  <si>
    <t>search tolderance (in units specified above; features outside tolerance not located when adding locations); may need to increase if no locations are found</t>
  </si>
  <si>
    <t>line_buffer</t>
  </si>
  <si>
    <t xml:space="preserve">buffer distance for network lines as sausage buffer </t>
  </si>
  <si>
    <t>limit</t>
  </si>
  <si>
    <t>distance is a limit beyond which not to search for destinations</t>
  </si>
  <si>
    <t>aos_threshold</t>
  </si>
  <si>
    <t>Distance within which all Areas of Open Space are sought</t>
  </si>
  <si>
    <t>soft_threshold_slope</t>
  </si>
  <si>
    <t>thresholding</t>
  </si>
  <si>
    <t>For scaling binary cutoffs using a smooth transition; this parameter adjusts slope k of the transition</t>
  </si>
  <si>
    <t>pos_vertices</t>
  </si>
  <si>
    <t>pos</t>
  </si>
  <si>
    <t>used to create series of hypothetical entry points around park</t>
  </si>
  <si>
    <t>dest_dir</t>
  </si>
  <si>
    <t>destinations</t>
  </si>
  <si>
    <t>Destinations data directory</t>
  </si>
  <si>
    <t>destination_id</t>
  </si>
  <si>
    <t>dest_oid</t>
  </si>
  <si>
    <t>unique id to be used for destinations (dest category and object id combination)</t>
  </si>
  <si>
    <t>127.0.0.1</t>
  </si>
  <si>
    <t>SQL settings to connect to Postgresql+Postgis Docker container</t>
  </si>
  <si>
    <t>hlc</t>
  </si>
  <si>
    <t>huilhuil!42</t>
  </si>
  <si>
    <t>location_id</t>
  </si>
  <si>
    <t>Project spatial reference name</t>
  </si>
  <si>
    <t>Worksheet</t>
  </si>
  <si>
    <t>Explanation</t>
  </si>
  <si>
    <t>Establishes the key parameters for a project using this set of scripts (e.g. spatial reference, year, buffer sizes, etc)</t>
  </si>
  <si>
    <t>full_locale</t>
  </si>
  <si>
    <t>region</t>
  </si>
  <si>
    <t>region_shape</t>
  </si>
  <si>
    <t>points</t>
  </si>
  <si>
    <t>osm_source</t>
  </si>
  <si>
    <t>suffix</t>
  </si>
  <si>
    <t>no_forward_edge_issues</t>
  </si>
  <si>
    <t>os_landuse</t>
  </si>
  <si>
    <t>os_boundary</t>
  </si>
  <si>
    <t>linear_feature_criteria</t>
  </si>
  <si>
    <t>identifying_tags_to_exclude_other_than_%name%</t>
  </si>
  <si>
    <t>os_add_as_tags</t>
  </si>
  <si>
    <t>public_not_in</t>
  </si>
  <si>
    <t>additional_public_criteria</t>
  </si>
  <si>
    <t>destination</t>
  </si>
  <si>
    <t>key</t>
  </si>
  <si>
    <t>global_freq_2018_nov</t>
  </si>
  <si>
    <t>Type</t>
  </si>
  <si>
    <t>Source</t>
  </si>
  <si>
    <t>responsible</t>
  </si>
  <si>
    <t>osm_data</t>
  </si>
  <si>
    <t>island_exception</t>
  </si>
  <si>
    <t>supermarket_osm</t>
  </si>
  <si>
    <t>bakery_osm</t>
  </si>
  <si>
    <t>meat_seafood_osm</t>
  </si>
  <si>
    <t>fruit_veg_osm</t>
  </si>
  <si>
    <t>deli_osm</t>
  </si>
  <si>
    <t>convenience_osm</t>
  </si>
  <si>
    <t>petrolstation_osm</t>
  </si>
  <si>
    <t>newsagent_osm</t>
  </si>
  <si>
    <t>food_other_osm</t>
  </si>
  <si>
    <t>food_health_osm</t>
  </si>
  <si>
    <t>community_centre_osm</t>
  </si>
  <si>
    <t>place_of_worship_osm</t>
  </si>
  <si>
    <t>museum_osm</t>
  </si>
  <si>
    <t>theatre_osm</t>
  </si>
  <si>
    <t>cinema_osm</t>
  </si>
  <si>
    <t>artwork_osm</t>
  </si>
  <si>
    <t>fountain_osm</t>
  </si>
  <si>
    <t>viewpoint_osm</t>
  </si>
  <si>
    <t>pharmacy_osm</t>
  </si>
  <si>
    <t>restaurant_osm</t>
  </si>
  <si>
    <t>cafe_osm</t>
  </si>
  <si>
    <t>eatery_osm</t>
  </si>
  <si>
    <t>food_court_osm</t>
  </si>
  <si>
    <t>pub_osm</t>
  </si>
  <si>
    <t>bar_osm</t>
  </si>
  <si>
    <t>nightclub_osm</t>
  </si>
  <si>
    <t>gambling_osm</t>
  </si>
  <si>
    <t>swimming_pool_osm</t>
  </si>
  <si>
    <t>access</t>
  </si>
  <si>
    <t>swimming</t>
  </si>
  <si>
    <t>amenity</t>
  </si>
  <si>
    <t>landuse</t>
  </si>
  <si>
    <t>leisure</t>
  </si>
  <si>
    <t>water</t>
  </si>
  <si>
    <t>tourism</t>
  </si>
  <si>
    <t>sport</t>
  </si>
  <si>
    <t>highway</t>
  </si>
  <si>
    <t>sports_centre</t>
  </si>
  <si>
    <t>shop</t>
  </si>
  <si>
    <t>supermarket</t>
  </si>
  <si>
    <t>building</t>
  </si>
  <si>
    <t>community_centre</t>
  </si>
  <si>
    <t>place_of_worship</t>
  </si>
  <si>
    <t>cuisine</t>
  </si>
  <si>
    <t>gambling</t>
  </si>
  <si>
    <t>swimming_pool</t>
  </si>
  <si>
    <t>Supermarket</t>
  </si>
  <si>
    <t>A large store for groceries and other goods.</t>
  </si>
  <si>
    <t>Food</t>
  </si>
  <si>
    <t>A building built as a supermarket</t>
  </si>
  <si>
    <t>grocery</t>
  </si>
  <si>
    <t>Bakery</t>
  </si>
  <si>
    <t>bakery</t>
  </si>
  <si>
    <t>A shop selling bread</t>
  </si>
  <si>
    <t>pastry</t>
  </si>
  <si>
    <t>A shop where sweet bakery products are produced and sold</t>
  </si>
  <si>
    <t>Meat / Seafood</t>
  </si>
  <si>
    <t>butcher</t>
  </si>
  <si>
    <t>A shop selling meat or meat products.</t>
  </si>
  <si>
    <t>seafood</t>
  </si>
  <si>
    <t>A shop selling fish/seafood.</t>
  </si>
  <si>
    <t>fishmonger</t>
  </si>
  <si>
    <t>Fruit and Veg</t>
  </si>
  <si>
    <t>greengrocer</t>
  </si>
  <si>
    <t>A shop which sells fruits and vegetables</t>
  </si>
  <si>
    <t>fruit</t>
  </si>
  <si>
    <t>fruits</t>
  </si>
  <si>
    <t>vegetables</t>
  </si>
  <si>
    <t>Deli</t>
  </si>
  <si>
    <t>deli</t>
  </si>
  <si>
    <t>A delicatessen store</t>
  </si>
  <si>
    <t>cheese</t>
  </si>
  <si>
    <t>A shop mainly selling cheese.</t>
  </si>
  <si>
    <t>Convenience</t>
  </si>
  <si>
    <t>convenience</t>
  </si>
  <si>
    <t>A small local shop carrying a small subset of the items you would find in a supermarket.</t>
  </si>
  <si>
    <t>fuel</t>
  </si>
  <si>
    <t>A retail facility for refueling cars</t>
  </si>
  <si>
    <t>kiosk</t>
  </si>
  <si>
    <t>A small shop on the pavement that sells magazines, tobacco, newspapers, sweets and stamps.</t>
  </si>
  <si>
    <t>newsagent</t>
  </si>
  <si>
    <t>A shop selling newspapers and magazines.</t>
  </si>
  <si>
    <t>newsagency</t>
  </si>
  <si>
    <t>Other food</t>
  </si>
  <si>
    <t>food</t>
  </si>
  <si>
    <t>A shop selling food</t>
  </si>
  <si>
    <t>Health food</t>
  </si>
  <si>
    <t>health_food</t>
  </si>
  <si>
    <t>A health food shop; selling wholefoods, vitamins, nutrition supplements and meat and dairy alternatives</t>
  </si>
  <si>
    <t>market_osm</t>
  </si>
  <si>
    <t>Market</t>
  </si>
  <si>
    <t>marketplace</t>
  </si>
  <si>
    <t>A marketplace where trade is regulated.</t>
  </si>
  <si>
    <t>market</t>
  </si>
  <si>
    <t>market_place</t>
  </si>
  <si>
    <t>public_market</t>
  </si>
  <si>
    <t>Community centre</t>
  </si>
  <si>
    <t>To describe the type of a community centre</t>
  </si>
  <si>
    <t>A place mostly used for local events, festivities and group activities.</t>
  </si>
  <si>
    <t>social_centre</t>
  </si>
  <si>
    <t>A centre of fraternities, sororities, professional societies, union halls and other nonprofit organization.</t>
  </si>
  <si>
    <t>Place of Worship</t>
  </si>
  <si>
    <t>A place where religious services are conducted</t>
  </si>
  <si>
    <t>church</t>
  </si>
  <si>
    <t>A building that was built as a church.</t>
  </si>
  <si>
    <t>chapel</t>
  </si>
  <si>
    <t>Building built as chapel</t>
  </si>
  <si>
    <t>mosque</t>
  </si>
  <si>
    <t>A building that was built as a mosque.</t>
  </si>
  <si>
    <t>temple</t>
  </si>
  <si>
    <t>A building that was built as a temple.</t>
  </si>
  <si>
    <t>shrine</t>
  </si>
  <si>
    <t>A building that was built as a shrine.</t>
  </si>
  <si>
    <t>Museum</t>
  </si>
  <si>
    <t>museum</t>
  </si>
  <si>
    <t>A museum</t>
  </si>
  <si>
    <t>Theatre</t>
  </si>
  <si>
    <t>theatre</t>
  </si>
  <si>
    <t>A place where live theatrical performances are held.</t>
  </si>
  <si>
    <t>Cinema</t>
  </si>
  <si>
    <t>cinema</t>
  </si>
  <si>
    <t>A movie theater, a place showing movies.</t>
  </si>
  <si>
    <t>art_gallery_osm</t>
  </si>
  <si>
    <t>Art gallery</t>
  </si>
  <si>
    <t>gallery</t>
  </si>
  <si>
    <t>An area or building that displays a variety of visual art exhibitions.</t>
  </si>
  <si>
    <t>art_centre_osm</t>
  </si>
  <si>
    <t>Art centre</t>
  </si>
  <si>
    <t>arts_centre</t>
  </si>
  <si>
    <t>An arts centre. A venue where a variety of arts are performed or conducted</t>
  </si>
  <si>
    <t>Artwork</t>
  </si>
  <si>
    <t>artwork</t>
  </si>
  <si>
    <t>A public piece of art</t>
  </si>
  <si>
    <t>Fountain</t>
  </si>
  <si>
    <t>fountain</t>
  </si>
  <si>
    <t>A fountain for cultural / decorational / recreational purposes.</t>
  </si>
  <si>
    <t>Viewpoint</t>
  </si>
  <si>
    <t>viewpoint</t>
  </si>
  <si>
    <t>A place worth visiting, often high, with a good view of surrounding countryside or notable buildings.</t>
  </si>
  <si>
    <t>picnic_site_osm</t>
  </si>
  <si>
    <t>Picnic site</t>
  </si>
  <si>
    <t>picnic_site</t>
  </si>
  <si>
    <t>A locality that is pleasant and suitable for outdoors eating, with a number of facilities to aid a picnic.</t>
  </si>
  <si>
    <t>Pharmacy</t>
  </si>
  <si>
    <t>pharmacy</t>
  </si>
  <si>
    <t>A shop where a pharmacist sells medications</t>
  </si>
  <si>
    <t>chemist</t>
  </si>
  <si>
    <t>A shop selling articles of personal hygiene, cosmetics, and household cleaning products.</t>
  </si>
  <si>
    <t>restaurant</t>
  </si>
  <si>
    <t>A restaurant sells full sit-down meals with servers, and may sell alcohol.</t>
  </si>
  <si>
    <t>cafe</t>
  </si>
  <si>
    <t>A generally informal place with sit-down facilities selling beverages and light meals and/or snacks.</t>
  </si>
  <si>
    <t>eatery</t>
  </si>
  <si>
    <t>For describing the type of food served at an eating place</t>
  </si>
  <si>
    <t>food_court</t>
  </si>
  <si>
    <t>A place with sit-down facilities shared by multiple self-service food vendors.</t>
  </si>
  <si>
    <t>fastfood_osm</t>
  </si>
  <si>
    <t>Fast food</t>
  </si>
  <si>
    <t>fast_food</t>
  </si>
  <si>
    <t>A place concentrating on very fast counter-only service and take-away food.</t>
  </si>
  <si>
    <t>Pub</t>
  </si>
  <si>
    <t>pub</t>
  </si>
  <si>
    <t>A pub</t>
  </si>
  <si>
    <t>Bar</t>
  </si>
  <si>
    <t>bar</t>
  </si>
  <si>
    <t>An establishment that sells alcoholic drinks to be consumed on the premises, characterised by a noisy and vibrant atmosphere. They usually do not sell food to be eaten as a meal. The music is usually loud and you often have to stand.</t>
  </si>
  <si>
    <t>Nightclub</t>
  </si>
  <si>
    <t>nightclub</t>
  </si>
  <si>
    <t>A place to dance and drink at night.</t>
  </si>
  <si>
    <t>Gambling</t>
  </si>
  <si>
    <t>casino</t>
  </si>
  <si>
    <t>A gambling venue with at least one table game.</t>
  </si>
  <si>
    <t>A place for gambling, not being a bookmaker, lottery shop, casino, or adult gaming centre.</t>
  </si>
  <si>
    <t>bookmaker</t>
  </si>
  <si>
    <t>A shop that takes bets on sporting and other events at agreed upon odds.</t>
  </si>
  <si>
    <t>alcohol_osm</t>
  </si>
  <si>
    <t>Alcohol outlet</t>
  </si>
  <si>
    <t>alcohol</t>
  </si>
  <si>
    <t>A shop selling alcoholic drinks</t>
  </si>
  <si>
    <t>tobacco_osm</t>
  </si>
  <si>
    <t>Tobacconist</t>
  </si>
  <si>
    <t>tobacco</t>
  </si>
  <si>
    <t>A shop selling tobacco, and possibly other convenience items</t>
  </si>
  <si>
    <t>tobacconist</t>
  </si>
  <si>
    <t>Swimming pool</t>
  </si>
  <si>
    <t>A swimming pool (water area only)</t>
  </si>
  <si>
    <t>DISCOURAGED, use leisure=swimming_pool instead</t>
  </si>
  <si>
    <t>yes</t>
  </si>
  <si>
    <t>Shows whether a feature has a swimming pool or not</t>
  </si>
  <si>
    <t>postoffice_osm</t>
  </si>
  <si>
    <t>Post office</t>
  </si>
  <si>
    <t>post_office</t>
  </si>
  <si>
    <t>A place where letters and parcels may be sent or collected.</t>
  </si>
  <si>
    <t>Bangkok</t>
  </si>
  <si>
    <t>bangkok</t>
  </si>
  <si>
    <t>Thailand</t>
  </si>
  <si>
    <t>The regions for which indicators are to be summarised within the study region</t>
  </si>
  <si>
    <t>Proper name,abbreviation</t>
  </si>
  <si>
    <t>Unique identifier for these features</t>
  </si>
  <si>
    <t>urban_data</t>
  </si>
  <si>
    <t>urban_name</t>
  </si>
  <si>
    <t>urban_id</t>
  </si>
  <si>
    <t>districts</t>
  </si>
  <si>
    <t>intersection_tolerance</t>
  </si>
  <si>
    <t>tolerance in metres for cleaning intersections</t>
  </si>
  <si>
    <t>/home/jovyan/work/data</t>
  </si>
  <si>
    <t>postgres</t>
  </si>
  <si>
    <t>area_filter</t>
  </si>
  <si>
    <t>area_filter_field</t>
  </si>
  <si>
    <t>area_filter_value</t>
  </si>
  <si>
    <t>Filter all admin files using common field and value?</t>
  </si>
  <si>
    <t>field to filter on</t>
  </si>
  <si>
    <t>value of field to filter on</t>
  </si>
  <si>
    <t>provinces</t>
  </si>
  <si>
    <t>study_region</t>
  </si>
  <si>
    <t>Person doing the analysis</t>
  </si>
  <si>
    <t>carl.higgs@rmit.edu.au</t>
  </si>
  <si>
    <t>Full study region name</t>
  </si>
  <si>
    <t>Broader region where study region is located</t>
  </si>
  <si>
    <t>Administrative region short name used to define study region</t>
  </si>
  <si>
    <t>Downloaded OpenStreetMap (OSM) data</t>
  </si>
  <si>
    <t>osm_date</t>
  </si>
  <si>
    <t>Date at which OSM download was current</t>
  </si>
  <si>
    <t>Used to flag and mitigate potential geometry discrepencies</t>
  </si>
  <si>
    <t>Option suffix; useful if multiple regions were to be processed</t>
  </si>
  <si>
    <t>list of regions which are okay to have network islands, if required</t>
  </si>
  <si>
    <t>population</t>
  </si>
  <si>
    <t>not applicable</t>
  </si>
  <si>
    <t>population:district</t>
  </si>
  <si>
    <t>data_type</t>
  </si>
  <si>
    <t>raster</t>
  </si>
  <si>
    <t>vector</t>
  </si>
  <si>
    <t>table:wide</t>
  </si>
  <si>
    <t>ppp_2020_unadj_100m</t>
  </si>
  <si>
    <t>epsg</t>
  </si>
  <si>
    <t>https://data.humdata.org/dataset/d24bdc45-eb4c-4e3d-8b16-44db02667c27/resource/d0c722ff-6939-4423-ac0d-6501830b1759/download/tha_adm_rtsd_itos_20190221_shp_part_1.zip</t>
  </si>
  <si>
    <t>https://data.humdata.org/dataset/d24bdc45-eb4c-4e3d-8b16-44db02667c27/resource/3b931e68-8894-4e99-b6d7-0e522f9ba2d0/download/tha_adm_rtsd_itos_20190221_shp_part_2.zip</t>
  </si>
  <si>
    <t>national (HDX, 2019)</t>
  </si>
  <si>
    <t>provinces (HDX, 2019)</t>
  </si>
  <si>
    <t>districts (HDX, 2019)</t>
  </si>
  <si>
    <t>subdistricts (HDX, 2019)</t>
  </si>
  <si>
    <t>osmnx_retain_all</t>
  </si>
  <si>
    <t>osm</t>
  </si>
  <si>
    <t>Only retain main connected network when retrieving OSM roads</t>
  </si>
  <si>
    <t>Bang Phlat</t>
  </si>
  <si>
    <t>ppp_2010_unadj_100m</t>
  </si>
  <si>
    <t>analysis_scale</t>
  </si>
  <si>
    <t>The main scale used for area level analysis</t>
  </si>
  <si>
    <t>buffered_study_region_name</t>
  </si>
  <si>
    <t>Buffered study region's name for map display purposes</t>
  </si>
  <si>
    <t>map_attribution</t>
  </si>
  <si>
    <t>mapping</t>
  </si>
  <si>
    <t>Text displayed in footer of map outputs</t>
  </si>
  <si>
    <t>licence_url</t>
  </si>
  <si>
    <t>https://wiki.osmfoundation.org/wiki/Licence</t>
  </si>
  <si>
    <t>www.worldpop.org</t>
  </si>
  <si>
    <t>CC BY 4.0</t>
  </si>
  <si>
    <t>https://creativecommons.org/licenses/by/4.0/deed.ast</t>
  </si>
  <si>
    <t>https://www.opendatacommons.org/licenses/pddl/1-0/index.html</t>
  </si>
  <si>
    <t>https://data.humdata.org/dataset/d24bdc45-eb4c-4e3d-8b16-44db02667c27#metadata</t>
  </si>
  <si>
    <t>humanitarian use</t>
  </si>
  <si>
    <t>subdistricts</t>
  </si>
  <si>
    <t>https://www.worldpop.org/doi/10.5258/SOTON/WP00267</t>
  </si>
  <si>
    <t>population_grid</t>
  </si>
  <si>
    <t>population_target</t>
  </si>
  <si>
    <t>admin_db</t>
  </si>
  <si>
    <t>name of point data locations used for sampling</t>
  </si>
  <si>
    <t>sampling_points</t>
  </si>
  <si>
    <t>point_sampling_interval</t>
  </si>
  <si>
    <t>interval in metres along which network is to be sampled</t>
  </si>
  <si>
    <t>2010 (predicted, based on 2010 census)</t>
  </si>
  <si>
    <t>population, 2010, 100m (WorldPop, 2014)</t>
  </si>
  <si>
    <t>boundaries</t>
  </si>
  <si>
    <t>http://www.bangkokgis.com/bangkokgis_2008/userfiles/files/download/shapefile/administration/BMASubDistrict_Polygon.rar</t>
  </si>
  <si>
    <t>BangkokGIS (BMA)</t>
  </si>
  <si>
    <t>English names not provided; these have been derived using manual linkage with data from HDX subdistricts and population data provided by BMA, with verification from Kornsupha Nitvimol of BMA.</t>
  </si>
  <si>
    <t>Smallest region, with linkage codes of larger aggregations</t>
  </si>
  <si>
    <t>subdistrict, district, changwat</t>
  </si>
  <si>
    <t>Subdistrict, District, Changwat</t>
  </si>
  <si>
    <t>subdistrict,district</t>
  </si>
  <si>
    <t>subdistrict_id,district_id</t>
  </si>
  <si>
    <t>Subdistrict, District</t>
  </si>
  <si>
    <t>Unique identifiers for features of regions</t>
  </si>
  <si>
    <t>Term</t>
  </si>
  <si>
    <t>acronym</t>
  </si>
  <si>
    <t>Polygon file detailing urban regions</t>
  </si>
  <si>
    <t>population:subdistrict</t>
  </si>
  <si>
    <t>subdistrict_id, district_id, changwat_id</t>
  </si>
  <si>
    <t>boundaries, boundaries, boundaries</t>
  </si>
  <si>
    <t>areas_of_interest</t>
  </si>
  <si>
    <t>area_datasets</t>
  </si>
  <si>
    <t>area_ids</t>
  </si>
  <si>
    <t>area_names</t>
  </si>
  <si>
    <t>Names used to display for regions (safe for fields and maps)</t>
  </si>
  <si>
    <t>aggregate_from_smallest</t>
  </si>
  <si>
    <t>are area scales all to be aggregated from the smallest data scale?</t>
  </si>
  <si>
    <t>population raster dataset</t>
  </si>
  <si>
    <t>target year for population data</t>
  </si>
  <si>
    <t>area linkage of population dataset</t>
  </si>
  <si>
    <t>population_linkage</t>
  </si>
  <si>
    <t>area_display_main</t>
  </si>
  <si>
    <t>area_display_bracket</t>
  </si>
  <si>
    <t>name of area for display purposes e.g. Thai name for area</t>
  </si>
  <si>
    <t>optional name to display in brackets e.g. English name for area</t>
  </si>
  <si>
    <t>./data/Bangkok_subdistrict_population_BMA_HLC_derived_20190808.csv</t>
  </si>
  <si>
    <t>subdistrict_th,district_th,changwat_th</t>
  </si>
  <si>
    <t>subdistrict_en,district_en,changwat_en</t>
  </si>
  <si>
    <t>subdistrict_en,district_en</t>
  </si>
  <si>
    <t>area_id_types</t>
  </si>
  <si>
    <t>data type of ids (string or integer)</t>
  </si>
  <si>
    <t>integer,integer,integer</t>
  </si>
  <si>
    <t>integer,integer</t>
  </si>
  <si>
    <t>subdistrict_th,district_th</t>
  </si>
  <si>
    <t>changwat</t>
  </si>
  <si>
    <t>http://www.bangkok.go.th</t>
  </si>
  <si>
    <t>Derived population layer based on data received from Korn Nitviminol (BMA) via e-mail on 5 August 2019</t>
  </si>
  <si>
    <t>area_sqkm</t>
  </si>
  <si>
    <t>Field containing area in square kilometres in smallest scale boundary data</t>
  </si>
  <si>
    <t>./data/Bangkok_subdistricts_BMA_HLC_derived_20190805_cleaned_final.gpkg:subdistricts</t>
  </si>
  <si>
    <t>Department of Drainage and Sewerage, BMA</t>
  </si>
  <si>
    <t>population_map_fields</t>
  </si>
  <si>
    <t>fields for mapping purposes</t>
  </si>
  <si>
    <t>population,households,communities,population in communities,population not in communities</t>
  </si>
  <si>
    <t>table</t>
  </si>
  <si>
    <t>excel_sheet</t>
  </si>
  <si>
    <t>map_field</t>
  </si>
  <si>
    <t>fire_incidence</t>
  </si>
  <si>
    <t>cleaned</t>
  </si>
  <si>
    <t>sum</t>
  </si>
  <si>
    <t>Fire and Rescue Department, BMA</t>
  </si>
  <si>
    <t>fire incidence</t>
  </si>
  <si>
    <t>resolution</t>
  </si>
  <si>
    <t>Outpatient numbers for mental and behavioural disorders of 68 Health Centers</t>
  </si>
  <si>
    <t>Outpatient numbers for hypertension of 68 Health Centers</t>
  </si>
  <si>
    <t>Outpatient numbers for diabetes of 68 Health Centers</t>
  </si>
  <si>
    <t>mental and behavioural disorder outpatients (2018)</t>
  </si>
  <si>
    <t>vital diseases (combined, 2018)</t>
  </si>
  <si>
    <t>hypertension outpatients (2018)</t>
  </si>
  <si>
    <t>diabetes outpatients (2018)</t>
  </si>
  <si>
    <t>Outpatient numbers for Mental and behavioural disorders ,Diabetes and Hypertensions of 68 Health Centers</t>
  </si>
  <si>
    <t>Department of Health, BMA</t>
  </si>
  <si>
    <t>integer</t>
  </si>
  <si>
    <t>float</t>
  </si>
  <si>
    <t>health centers</t>
  </si>
  <si>
    <t>mental and behavioural disorders (2018)</t>
  </si>
  <si>
    <t>diabetes (2018)</t>
  </si>
  <si>
    <t>hypertension (2018)</t>
  </si>
  <si>
    <t>BOD (mg/l)</t>
  </si>
  <si>
    <t>average</t>
  </si>
  <si>
    <t>DO (mg/l)</t>
  </si>
  <si>
    <t>vital diseases (combined; 2018)</t>
  </si>
  <si>
    <t>fill_na</t>
  </si>
  <si>
    <t>khlong_en</t>
  </si>
  <si>
    <t>Canal water storage DO (mg/L), 2018</t>
  </si>
  <si>
    <t>Canal water storage BOD (mg/L), 2018</t>
  </si>
  <si>
    <t>Canal water storage with &lt; 2 mg/L DO, 2018</t>
  </si>
  <si>
    <t>Completion</t>
  </si>
  <si>
    <t>Average days of rain across 14 main road flood areas (BMA, 2018)</t>
  </si>
  <si>
    <t xml:space="preserve">Department of Drainage and Sewerage , BMA </t>
  </si>
  <si>
    <t>main_road_flood_areas_cleaned</t>
  </si>
  <si>
    <t>days of rain</t>
  </si>
  <si>
    <t>Main road flood area location count (BMA, 2018)</t>
  </si>
  <si>
    <t>main road flood locations</t>
  </si>
  <si>
    <t>maximum intensity</t>
  </si>
  <si>
    <t>days of flooding</t>
  </si>
  <si>
    <t>Vulnerable flood area count (BMA, 2018)</t>
  </si>
  <si>
    <t>vulnerable_flood_areas_cleaned</t>
  </si>
  <si>
    <t>flood risk locations</t>
  </si>
  <si>
    <t>From article (Thara Bua Kham Si. 2019.  How many days does Bangkok people live in polluted air, toxic PM2.5 dust? Greenpeace.  January 2019. https://www.greenpeace.org/thailand/story/2122/people-living-with-air-pollution/ accessed 6 July 2019) citing data sourced from Thai Pollution Control Department websites http://air4thai.pcd.go.th and http://aqmthai.com/public_report.php</t>
  </si>
  <si>
    <t>pm2.5_cleaned</t>
  </si>
  <si>
    <t>Thara Bua Kham Si. 2019.  How many days does Bangkok people live in polluted air, toxic PM2.5 dust? Greenpeace.  January 2019. https://www.greenpeace.org/thailand/story/2122/people-living-with-air-pollution/ accessed 6 July 2019</t>
  </si>
  <si>
    <t>long,lat</t>
  </si>
  <si>
    <t>point_overlay_xy</t>
  </si>
  <si>
    <t>point_overlay_hover_field</t>
  </si>
  <si>
    <t>nameTH</t>
  </si>
  <si>
    <t>Monitoring stations (PCD, 2019)</t>
  </si>
  <si>
    <t>count</t>
  </si>
  <si>
    <t>point_overlay_name</t>
  </si>
  <si>
    <t>monitoring station points</t>
  </si>
  <si>
    <t>Air quality: PM2.5</t>
  </si>
  <si>
    <t>PM2.5</t>
  </si>
  <si>
    <t>abbreviation</t>
  </si>
  <si>
    <t>PM10</t>
  </si>
  <si>
    <t>Fine particulate matter of 2.5 microns or less in width</t>
  </si>
  <si>
    <t>Fine particulate matter of 10 microns or less in width</t>
  </si>
  <si>
    <t>NO²</t>
  </si>
  <si>
    <t>CO</t>
  </si>
  <si>
    <t>Carbon monoxide</t>
  </si>
  <si>
    <t>Nitrogen dioxide</t>
  </si>
  <si>
    <t>O³</t>
  </si>
  <si>
    <t>Ozone</t>
  </si>
  <si>
    <t>days exceeding Thai standard (50 µg/m³; January 2019, PCD)</t>
  </si>
  <si>
    <t>days exceeding WHO standard (25 µg/m³; January 2019, PCD)</t>
  </si>
  <si>
    <t>Number of days PM 2.5 exceeds Thai standard (50 µg/m³; January 2019, PCD)</t>
  </si>
  <si>
    <t>Number of days PM 2.5 exceeds WHO standard (25 µg/m³; January 2019, PCD)</t>
  </si>
  <si>
    <t>Key limitations: " PM2.5 concentration values excluding dust and sea salt for the benefit of researchers focusing on anthropogenic sources of PM2.5.";  "These data are not intended for studies examining intra-urban differentials in PM2.5, for example, or other small area research.", ; Use constraints: provide attribution "Users are free to use, copy, distribute, transmit, and adapt the work for commercial and non-commercial purposes, without restriction, as long as clear attribution of the source is provided."</t>
  </si>
  <si>
    <t>Number of restaurants (BMA, 2019)</t>
  </si>
  <si>
    <t>Department of Environment and Sanitation, BMA</t>
  </si>
  <si>
    <t>authors</t>
  </si>
  <si>
    <t>documentation</t>
  </si>
  <si>
    <t>version</t>
  </si>
  <si>
    <t>Version of documentation</t>
  </si>
  <si>
    <t>Authors of project</t>
  </si>
  <si>
    <t>default_interactive_map</t>
  </si>
  <si>
    <t>The default first map shown in 'interactive maps' section</t>
  </si>
  <si>
    <t>bangkok_02_population_subdistrict_population_per_sqkm</t>
  </si>
  <si>
    <t>bangphlat_02_population_subdistrict_population_per_sqkm</t>
  </si>
  <si>
    <t>ร้านอาหาร/Restaurant</t>
  </si>
  <si>
    <t>ซูเปอร์มาร์เกต/Supermarket</t>
  </si>
  <si>
    <t>Number of supermarkets (BMA, 2019)</t>
  </si>
  <si>
    <t>Number of minimarts (BMA, 2019)</t>
  </si>
  <si>
    <t>Number of stalls (BMA, 2019)</t>
  </si>
  <si>
    <t>ตลาด/Market</t>
  </si>
  <si>
    <t>Number of markets (BMA, 2019)</t>
  </si>
  <si>
    <t>แผงลอย/Stall</t>
  </si>
  <si>
    <t>มินิมาร์ท/Mini-mart</t>
  </si>
  <si>
    <t>https://land.copernicus.eu/global/products/fcover</t>
  </si>
  <si>
    <t>Copernicus Global Land Service</t>
  </si>
  <si>
    <t>Copernicus Service Information</t>
  </si>
  <si>
    <t>https://sentinel.esa.int/documents/247904/690755/Sentinel_Data_Legal_Notice</t>
  </si>
  <si>
    <t>raster_band</t>
  </si>
  <si>
    <t>raster_nodata</t>
  </si>
  <si>
    <t>raster_range</t>
  </si>
  <si>
    <t>raster:Int64</t>
  </si>
  <si>
    <t>raster:float64</t>
  </si>
  <si>
    <t>aggregation</t>
  </si>
  <si>
    <t>0,250</t>
  </si>
  <si>
    <t>raster_mult</t>
  </si>
  <si>
    <t>raster_offset</t>
  </si>
  <si>
    <t>mean</t>
  </si>
  <si>
    <t>ppp_2020_100m</t>
  </si>
  <si>
    <t>Asia population count data: Gaughan AE, Stevens FR, Linard C, Jia P and Tatem AJ, 2013, High resolution population distribution maps for Southeast Asia in 2020 and 2020, PLoS ONE, 8(2): e55882.</t>
  </si>
  <si>
    <t>2020 (predicted, based on 2020 census)</t>
  </si>
  <si>
    <t>raster_statistic</t>
  </si>
  <si>
    <t>std</t>
  </si>
  <si>
    <t>CAMS</t>
  </si>
  <si>
    <t xml:space="preserve">acronym </t>
  </si>
  <si>
    <t>CGLS</t>
  </si>
  <si>
    <t>data_name</t>
  </si>
  <si>
    <t>C Higgs, A Alderton, K Nitvimol and H Badland</t>
  </si>
  <si>
    <t>Flood water percent (NASA MODIS, December 2018)</t>
  </si>
  <si>
    <t>https://floodmap.modaps.eosdis.nasa.gov/Products/100E020N/2018/MFW_2018337_100E020N_P14x3D3OT.tif</t>
  </si>
  <si>
    <t>method_description_data</t>
  </si>
  <si>
    <t>method_description_ind</t>
  </si>
  <si>
    <t>ESA</t>
  </si>
  <si>
    <t>European Space Agency</t>
  </si>
  <si>
    <t>SNAP</t>
  </si>
  <si>
    <t>software</t>
  </si>
  <si>
    <t>The ESA Sentinel Application Platform software package; a tool for processing satellite data</t>
  </si>
  <si>
    <t>https://step.esa.int/main/toolboxes/snap/</t>
  </si>
  <si>
    <t>URL</t>
  </si>
  <si>
    <t>http://bangkok.go.th/</t>
  </si>
  <si>
    <t>https://atmosphere.copernicus.eu/</t>
  </si>
  <si>
    <t>https://land.copernicus.eu/global/index.html</t>
  </si>
  <si>
    <t>https://www.who.int/airpollution/ambient/pollutants/en/#page61</t>
  </si>
  <si>
    <t>https://www.who.int/airpollution/ambient/pollutants/en/#page41</t>
  </si>
  <si>
    <t>https://www.dlt.go.th/en/</t>
  </si>
  <si>
    <t>https://www.usgs.gov/</t>
  </si>
  <si>
    <t>https://www.esa.int/</t>
  </si>
  <si>
    <t>https://www.undp.org/content/undp/en/home.html</t>
  </si>
  <si>
    <t>https://www.un.org/en/</t>
  </si>
  <si>
    <t>http://www.pcd.go.th/indexEng.cfm</t>
  </si>
  <si>
    <t>https://osmnx.readthedocs.io/en/stable/</t>
  </si>
  <si>
    <t>https://www.openstreetmap.org/</t>
  </si>
  <si>
    <t>https://www.unocha.org/</t>
  </si>
  <si>
    <t>http://web.nso.go.th/</t>
  </si>
  <si>
    <t>https://www.nasa.gov/</t>
  </si>
  <si>
    <t>https://data.humdata.org/</t>
  </si>
  <si>
    <t>Human Development Reports (UNDP)</t>
  </si>
  <si>
    <t>http://www.hdr.undp.org/</t>
  </si>
  <si>
    <t>https://www.gistda.or.th/main/en</t>
  </si>
  <si>
    <t>https://www.usgs.gov/centers/eros</t>
  </si>
  <si>
    <t>SEDAC</t>
  </si>
  <si>
    <t>https://sedac.ciesin.columbia.edu/data/sets/browse</t>
  </si>
  <si>
    <t>Socio-Economic Data and Applications Centre (NASA)</t>
  </si>
  <si>
    <t>DOPA</t>
  </si>
  <si>
    <t>Copernicus Atmosphere Monitoring Service</t>
  </si>
  <si>
    <t>Department of Land and Transport, Thailand</t>
  </si>
  <si>
    <t>Department of Provincial Administration, Thailand</t>
  </si>
  <si>
    <t>Pollution Control Department, Thailand</t>
  </si>
  <si>
    <t>National Statistical Office (Ministry of Information and Communication Technology), Thailand</t>
  </si>
  <si>
    <t>Office of the Basic Education Commission, Thailand</t>
  </si>
  <si>
    <t>A modelled fraction of vegetation cover (FCOVER, V2) 1km grid data product based on Copernicus satellite imagery targetting 20 December 2018 was downloaded in NetCDF (.nc) format.  Using the ESA SNAP software, a GeoTiff (.tif) excerpt was taken for the Bangkok region.  Band 1 of this satellite data product represents the fraction of vegetation cover.  Data values ranging from 0 to 250 are to be transformed to a 0 to 1 range to represent the fraction of vegetation cover within each grid portion.  Cell values of 255 represent no data, and were excluded.</t>
  </si>
  <si>
    <t>The estimated percentage of vegetation cover within each analysis area was calculated by first scaling the raster grid cell values by 100/250 ( a scale factor of 0.4) and then taking the mean (average) of all intersecting grid cells.</t>
  </si>
  <si>
    <t>The estimated standard deviation of percentage of vegetation cover within each analysis area was calculated by first scaling the raster grid cell values by 100/250 ( a scale factor of 0.4) and then taking the standard deviation of all intersecting grid cells.  This is a measure of the degree to wich estimates vary across a particular area, and is a useful contextual measure to accompany the average vegetation percent for the area.</t>
  </si>
  <si>
    <t>Vital diseases</t>
  </si>
  <si>
    <t>The count of health centers within each analysis area was calculated, based on the supplied data.</t>
  </si>
  <si>
    <t>The count of main road flood areas associated with each analysis area was recorded.</t>
  </si>
  <si>
    <t>The average number of days of rain recorded for 14 main road flood areas was taken for each analysis area.</t>
  </si>
  <si>
    <t>The average maximum intensity recorded for 14 main road flood areas was taken for each analysis area.</t>
  </si>
  <si>
    <t>The average number of days of flooding recorded for 14 main road flood areas was taken for each analysis area.</t>
  </si>
  <si>
    <t>The count of vulnerable flood areas associated with each analysis area was recorded.</t>
  </si>
  <si>
    <t>Outpatient numbers for mental and behavioural disorders were summed across each analysis area.</t>
  </si>
  <si>
    <t>Outpatient numbers for hypertension were summed across each analysis area.</t>
  </si>
  <si>
    <t>Outpatient numbers for diabetes were summed across each analysis area.</t>
  </si>
  <si>
    <t>Outpatient numbers for all vital diseases (mental and behavioural disorders, hypertension, and diabetes) were summed across each analysis area.</t>
  </si>
  <si>
    <t>The average milligrams of dissolved oxygen per litre (DO mg/L) recorded at sample points within each analysis area was recorded.</t>
  </si>
  <si>
    <t>The count of sample points with poor water quality (&lt; 2 DO mg/L) was recorded for each analysis area.</t>
  </si>
  <si>
    <t>The number of fire occurences recorded for each analysis area within 2018 was recorded.</t>
  </si>
  <si>
    <t>The average number of days PM 2.5 levels exceeded Thai standards during January 2019 were recorded for each analysis area, based on monitoring station records.</t>
  </si>
  <si>
    <t>The average number of days PM 2.5 levels exceeded WHO standards during January 2019 were recorded for each analysis area, based on monitoring station records.</t>
  </si>
  <si>
    <t>The count of monitoring stations in each analysis area was recorded.</t>
  </si>
  <si>
    <t>Free, full and open access for lawful usage, with attribution</t>
  </si>
  <si>
    <t>Intended for humanitarian purposes</t>
  </si>
  <si>
    <t xml:space="preserve">District and changwat boundaries were constructed through geometrical union of the constituent subdistricts they were aligned with.  Boundaries at all three scales (subdistrict, district, changwat) were imported into the project database and used as analysis areas when constructing other indicators, as required.  The area in square kilometres of each analysis area's polygonal extent was recorded.   The changwat (province) of Bangkok was used to define the Bangkok metropolitan study region extent.  A ten kilometre buffer extending beyond this is used when conducting analyses of access to resources, so that access to destinations outside the study region would be accounted for peri-urban regions when undertaking network analysis.  </t>
  </si>
  <si>
    <t xml:space="preserve">Bangkok subdistrict boundary data (BMA, 2019) were topologically corrected using GRASS and QGIS, to ensure polygon boundaries did not have gaps or overlaps.  Boundaries were matched with alternate spellings in both Thai and English for corresponding regions found in data from other organisations  and datasets  (e.g. NSO, HDX) in order to facilitate data linkage.   The final boundary layer was returned to BMA and agreed upon for usage. </t>
  </si>
  <si>
    <t>Study region boundaries</t>
  </si>
  <si>
    <t>Population and communities</t>
  </si>
  <si>
    <t>Fraction of Vegetation Cover</t>
  </si>
  <si>
    <t>Flood water percent</t>
  </si>
  <si>
    <t>Canal water quality</t>
  </si>
  <si>
    <t>Fire incidence</t>
  </si>
  <si>
    <t>Flood risk</t>
  </si>
  <si>
    <t>Food entrepreneurs</t>
  </si>
  <si>
    <t>3, 11, 13, 15</t>
  </si>
  <si>
    <t>3, 11</t>
  </si>
  <si>
    <t>3, 6, 9, 11, 12, 14</t>
  </si>
  <si>
    <t>11, 13</t>
  </si>
  <si>
    <t>2.1, 3, 11</t>
  </si>
  <si>
    <t>3, 7, 11, 2, 13</t>
  </si>
  <si>
    <t>./data/International/WorldPop/Thailand 100m Population/THA_ppp_v2b_2020.tif</t>
  </si>
  <si>
    <t>./data/International/WorldPop/Thailand 100m Population/THA_ppp_v2b_2010.tif</t>
  </si>
  <si>
    <t>./data/International/HDX/tha_adm_rtsd_itos_20190221_SHP_PART_1/tha_admbnda_adm0_rtsd_20190221.shp</t>
  </si>
  <si>
    <t>./data/International/HDX/tha_adm_rtsd_itos_20190221_SHP_PART_1/tha_admbnda_adm1_rtsd_20190221.shp</t>
  </si>
  <si>
    <t>./data/International/HDX/tha_adm_rtsd_itos_20190221_SHP_PART_1/tha_admbnda_adm2_rtsd_20190221.shp</t>
  </si>
  <si>
    <t>./data/International/HDX/tha_adm_rtsd_itos_20190221_SHP_PART_2/tha_admbnda_adm3_rtsd_20190221.shp</t>
  </si>
  <si>
    <t>./data/International/NASA/SEDAC/sdei-global-annual-gwr-pm2-5-modis-misr-seawifs-aod-2016-geotiff.zip</t>
  </si>
  <si>
    <t>./data/International/EC-JRC/Copernicus/subset_0_of_c_gls_FCOVER-RT6_201812200000_GLOBE_PROBAV_V2.tif</t>
  </si>
  <si>
    <t>./data/International/USGS EarthExplorer/MFW_2018337_100E020N_P14x3D3OT.tif</t>
  </si>
  <si>
    <t>./data/International/USGS EarthExplorer/MCD12Q1.A2017001.h27v07.006.2018257173308.hdf</t>
  </si>
  <si>
    <t>./data/International/UNDP HDR/Life expectancy at birth (years).csv</t>
  </si>
  <si>
    <t>./data/International/HDX/trans.zip</t>
  </si>
  <si>
    <t>./data/International/HDX/indicator_data_th.xlsx</t>
  </si>
  <si>
    <t>./data/International/WorldPop/Thailand 100m Urban change.7z</t>
  </si>
  <si>
    <t>./data/International/WorldPop/Thailand 1km Pregnancies.7z</t>
  </si>
  <si>
    <t>./data/International/WorldPop/Thailand 1km Births.7z</t>
  </si>
  <si>
    <t>./data/International/WorldPop/Thailand 100m Population/THA_ppp_v2b_2010_UNadj.tif</t>
  </si>
  <si>
    <t>./data/International/WorldPop/Thailand 100m Population/THA_ppp_v2b_2020_UNadj.tif</t>
  </si>
  <si>
    <t>./data/Thai/National Statistical Office/2010 Census/10_C-pop_2553_000_010000_00100_derived.csv</t>
  </si>
  <si>
    <t>./data/Thai/National Statistical Office/2010 Census/10_C-pop_2553_000_010000_00300.xls</t>
  </si>
  <si>
    <t>./data/Thai/National Statistical Office/2010 Census/10_C-pop_2553_000_010000_00900.xls</t>
  </si>
  <si>
    <t>./data/Thai/National Statistical Office/2010 Census/10_C-pop_2553_000_010000_01400.xls</t>
  </si>
  <si>
    <t>./data/Thai/National Statistical Office/2010 Census/10_C-pop_2553_000_020000_00500.xls</t>
  </si>
  <si>
    <t>./data/Thai/air4thai/getNewAQI_JSON_Bangkok.json</t>
  </si>
  <si>
    <t>./data/Thai/air4thai/getAQI_JSON_Bangkok.json</t>
  </si>
  <si>
    <t>./data/Thai/air4thai/getNewAQI_JSON_Thailand.json</t>
  </si>
  <si>
    <t>./data/Thai/air4thai/getAQI_JSON_Thailand.json</t>
  </si>
  <si>
    <t>./data/Thai/_from BMA/20190617/vital diseases HC BMA 2018.xlsx</t>
  </si>
  <si>
    <t>./data/Thai/_from BMA/20190617/canal water quality 2018_final.xlsx</t>
  </si>
  <si>
    <t>./data/Thai/_from BMA/20190809/transfer_1673010_files_4a5fe795/Fire Incidence in Bangkok 2018_kn8919.xlsx</t>
  </si>
  <si>
    <t>./data/Thai/_from BMA/20190809/transfer_1673010_files_4a5fe795/BKK indicator_flood_kn 63019.xlsx</t>
  </si>
  <si>
    <t>./data/Thai/_from BMA/20190809/transfer_1673010_files_4a5fe795/air quality in Bangkok 2019 kn 7719.xlsx</t>
  </si>
  <si>
    <t>./data/Thai/_from BMA/20190820/transfer_1682928_files_504fdeaf/Num of food entrepreneur in Bangkok 2019 -kn15819.xlsx</t>
  </si>
  <si>
    <t>./data/Thai/Royal Thai Police/crime/RTP_crime_cleaned.xlsx</t>
  </si>
  <si>
    <t>./data/Thai/GISTDA/flood_2016_geo.zip</t>
  </si>
  <si>
    <t>./data/Thai/GISTDA/flood-flood_freq_2005_2015_box.tif</t>
  </si>
  <si>
    <t>./data/Thai/National Statistical Office/employment/Informal employment 2018 - 2561_Full_Report.pdf</t>
  </si>
  <si>
    <t>./data/Thai/National Statistical Office/2017 Household Socio-Economic Survey/Bangkok Metropolis,Nonthabur,Pathum Thani and Samut Prakan - 2017 - Excel File/Excel File/Table 1.xls</t>
  </si>
  <si>
    <t>./data/Thai/Department of Land Transport/31Dec2018 - Number of registered cars as of December 31 2018 - area.xls</t>
  </si>
  <si>
    <t>./data/Thai/National Statistical Office/2010 Census/10_C-pop_2553_000_020000_00600.xls</t>
  </si>
  <si>
    <t>./data/Thai/National Statistical Office/2015 Time use/Statistical Tables Excel2015/Statistical Tables Excel/Table 8.xls</t>
  </si>
  <si>
    <t>./data/Thai/National Statistical Office/2010 Census/10_C-pop_2553_000_020000_00700.xls</t>
  </si>
  <si>
    <t>./data/Thai/National Statistical Office/2010 Census/10_C-pop_2553_000_010000_00200.xls</t>
  </si>
  <si>
    <t>./data/Thai/National Statistical Office/2010 Census/10_C-pop_2553_000_010000_00400.xls</t>
  </si>
  <si>
    <t>./data/Thai/National Statistical Office/2010 Census/10_C-pop_2553_000_010000_00500.xls</t>
  </si>
  <si>
    <t>./data/Thai/National Statistical Office/2010 Census/10_C-pop_2553_000_010000_00600.xls</t>
  </si>
  <si>
    <t>./data/Thai/National Statistical Office/2010 Census/10_C-pop_2553_000_010000_00700.xls</t>
  </si>
  <si>
    <t>./data/Thai/National Statistical Office/2010 Census/10_C-pop_2553_000_010000_00800.xls</t>
  </si>
  <si>
    <t>./data/Thai/National Statistical Office/2010 Census/10_C-pop_2553_000_010000_01000.xls</t>
  </si>
  <si>
    <t>./data/Thai/National Statistical Office/2010 Census/10_C-pop_2553_000_010000_01100.xls</t>
  </si>
  <si>
    <t>./data/Thai/National Statistical Office/2010 Census/10_C-pop_2553_000_010000_01200.xls</t>
  </si>
  <si>
    <t>./data/Thai/National Statistical Office/2010 Census/10_C-pop_2553_000_010000_01300.xls</t>
  </si>
  <si>
    <t>./data/Thai/National Statistical Office/2010 Census/10_C-pop_2553_000_010000_01500.xls</t>
  </si>
  <si>
    <t>./data/Thai/National Statistical Office/2010 Census/10_C-pop_2553_000_010000_01600.xls</t>
  </si>
  <si>
    <t>./data/Thai/National Statistical Office/2010 Census/10_C-pop_2553_000_010000_01700.xls</t>
  </si>
  <si>
    <t>./data/Thai/National Statistical Office/2010 Census/10_C-pop_2553_000_010000_01800.xls</t>
  </si>
  <si>
    <t>./data/Thai/National Statistical Office/2010 Census/10_C-pop_2553_000_010000_01900.xls</t>
  </si>
  <si>
    <t>./data/Thai/National Statistical Office/2010 Census/10_C-pop_2553_000_010000_02000.xls</t>
  </si>
  <si>
    <t>./data/Thai/National Statistical Office/2010 Census/10_C-pop_2553_000_010000_02100.xls</t>
  </si>
  <si>
    <t>./data/Thai/National Statistical Office/2010 Census/10_C-pop_2553_000_010000_02200.xls</t>
  </si>
  <si>
    <t>./data/Thai/National Statistical Office/2010 Census/10_C-pop_2553_000_020000_00100.xls</t>
  </si>
  <si>
    <t>./data/Thai/National Statistical Office/2010 Census/10_C-pop_2553_000_020000_00200.xls</t>
  </si>
  <si>
    <t>./data/Thai/National Statistical Office/2010 Census/10_C-pop_2553_000_020000_00300.xls</t>
  </si>
  <si>
    <t>./data/Thai/National Statistical Office/2010 Census/10_C-pop_2553_000_020000_00400.xls</t>
  </si>
  <si>
    <t>./data/Thai/National Statistical Office/2010 Census/10_C-pop_2553_000_020000_00800.xls</t>
  </si>
  <si>
    <t>URL from which data was downloaded</t>
  </si>
  <si>
    <t>https://download.geofabrik.de/asia/thailand-latest.osm.pbf</t>
  </si>
  <si>
    <t>bang_phlat</t>
  </si>
  <si>
    <t>https://developers.google.com/earth-engine/datasets/catalog/COPERNICUS_S5P_NRTI_L3_NO2</t>
  </si>
  <si>
    <t>Copernicus Sentinel Data processed using Google Earth Engine</t>
  </si>
  <si>
    <t>Sentinel-5P NRTI NO2: Near Real-Time Nitrogen Dioxide</t>
  </si>
  <si>
    <t xml:space="preserve">Google Earth Engine was used to process Sentinel 5p data from the Copernicus satellite detailing total vertical column of NO2 (ratio of the slant column density of NO2 and the total air mass factor), taking the annual average from 13 October 2017 (commencement of the S5P monitoring mission) to 12 October 2018.  </t>
  </si>
  <si>
    <t>The total vertical column of NO2 is a measure of air pollution, however it is based on tropospheric and stratospheric presence of NO2 and measured in mmol per square metre; in contrast, health guidelines for exposure are usually based on ground monitoring of NO2, recorded in parts per billion.  As a spatially continuous measure, annual average NO2 is useful for indicating areas of relatively intense pollution and may be compared with ground based measures (ie. from monitoring stations) as well as longitudinally to monitor change over time.  For mapping purposes, NO2 was scaled as 1-e6 mmol per square metre (ie. divided by 0.000001).</t>
  </si>
  <si>
    <t>Annual average Sentinel-5P NRTI NO2: Near Real-Time Nitrogen Dioxide (13 October 2017 - 12 October 2018)</t>
  </si>
  <si>
    <t>Free access, but must acknowledge Copernicus Sentinel, year of data and if it has been modified.  Requires processing, as data is in half hourly updates.</t>
  </si>
  <si>
    <t>scale_factor</t>
  </si>
  <si>
    <t>./data/International/Google EarthEngine/copernicus_s5p_nrti_l3_no2-mean_col_num_density_20171013_20181012.tif</t>
  </si>
  <si>
    <t>mean vegetation cover percent  (Copernicus, December 2018)</t>
  </si>
  <si>
    <t>standard deviation vegetation cover percent  (Copernicus, December 2018)</t>
  </si>
  <si>
    <t>sdg</t>
  </si>
  <si>
    <t>International/OSM/thailand-latest.20191007.osm.pbf</t>
  </si>
  <si>
    <t>AND</t>
  </si>
  <si>
    <t>private</t>
  </si>
  <si>
    <t>NOT</t>
  </si>
  <si>
    <t>184 490</t>
  </si>
  <si>
    <t>A sports centre is a distinct facility where sports take place within an enclosed area.</t>
  </si>
  <si>
    <t>A place where people do swimming</t>
  </si>
  <si>
    <t>bus_stop</t>
  </si>
  <si>
    <t>public_transport</t>
  </si>
  <si>
    <t>platform</t>
  </si>
  <si>
    <t>pt_any</t>
  </si>
  <si>
    <t>railway</t>
  </si>
  <si>
    <t>stop_position</t>
  </si>
  <si>
    <t>station</t>
  </si>
  <si>
    <t>ferry_terminal</t>
  </si>
  <si>
    <t>tram_stop</t>
  </si>
  <si>
    <t>Public transport stop (any)</t>
  </si>
  <si>
    <t>stop</t>
  </si>
  <si>
    <t>cpu_count</t>
  </si>
  <si>
    <t>Variable name used for standardising area (e.g. area_sqkm)</t>
  </si>
  <si>
    <t>Variable name used for standardising households</t>
  </si>
  <si>
    <t>Variable name used for standardising population</t>
  </si>
  <si>
    <t>households</t>
  </si>
  <si>
    <t>rate</t>
  </si>
  <si>
    <t>rate_area</t>
  </si>
  <si>
    <t>rate_population</t>
  </si>
  <si>
    <t>dimension</t>
  </si>
  <si>
    <t>rate_household</t>
  </si>
  <si>
    <t>overall, area:1, population:10000, household:10000</t>
  </si>
  <si>
    <t xml:space="preserve">Data at subdistrict level were prepared by the Bangkok Metropolitan Administration and supplied as an Excel workbook.  Data were cleaned for processing and aligned with area IDs. </t>
  </si>
  <si>
    <t xml:space="preserve">Data at district level were prepared by the Bangkok Metropolitan Administration and supplied as an Excel workbook.  The data comprised sample point records of canal water quality for 130 canals where Dissolved Oxygen (DO) less than 2 amount 130 canals (224 storage points).  Data were cleaned for processing and aligned with area IDs. </t>
  </si>
  <si>
    <t xml:space="preserve">Data at district level were prepared by the Bangkok Metropolitan Administration and supplied as an Excel workbook.  Data were cleaned for processing and aligned with IDs. </t>
  </si>
  <si>
    <t>Data from monitoring stations were prepared by the Bangkok Metropolitan Administration and supplied as an Excel workbook.  Data were cleaned for processing and aligned with IDs for districts containing the monitoring stations.  Point locations for monitoring stations were acquired from monitoring station geojson data retrieved from http://air4thai.pcd.go.th and aligned with the supplied data.</t>
  </si>
  <si>
    <t xml:space="preserve">Data comprising counts of restaurants, supermarkets, minimarts, stalls and markets for each district were prepared by the Bangkok Metropolitan Administration and supplied as an Excel workbook.  Data were cleaned for processing and aligned with area IDs. </t>
  </si>
  <si>
    <t xml:space="preserve">Population statistics targetting Bangkok in 2018 were received from the Bangkok Metropolitan Administration, indexed by subdistrict. Fields included total population, sex strata, household, number of communities, and population in communities.  </t>
  </si>
  <si>
    <t>plot</t>
  </si>
  <si>
    <t>documentation:openstreetmap</t>
  </si>
  <si>
    <t>documentation:network</t>
  </si>
  <si>
    <t>Street network</t>
  </si>
  <si>
    <t>methods</t>
  </si>
  <si>
    <t xml:space="preserve">An excerpt of OpenStreetMap data for Thailand was retrieved on 7 October 2019 using the Geofabrik service.  </t>
  </si>
  <si>
    <t xml:space="preserve">Data within 10km of the Bangkok metropolitan boundary were imported to a Postgis SQL database using the osm2pgsql tool, as point, line and polygon features projected using the EPSG 32647 spatial reference.  </t>
  </si>
  <si>
    <t>The routable network was saved as a GraphML xml file.  Network 'edges' (road segments), 'nodes' (intersections) and the cleaned intersections were imported as spatial features to a PostGIS database.</t>
  </si>
  <si>
    <t xml:space="preserve">OpenStreetmap data (see OpenStreetMap section) within 10km of the Bangkok metropolitan boundary were retrieved via the Overpass API using the Python OSMnx module to process a routable pedestrian network using a custom filter to exclude locations not suitable for pedestrian or cycling public access (e.g. freeways, and private roads).  A dataset of 'cleaned intersections' for evaluating street connectivity (intersections per square kilometre) was derived, using a simplification tolerance of 12 metres.  </t>
  </si>
  <si>
    <t>Boeing, G. 2017. “OSMnx: New Methods for Acquiring, Constructing, Analyzing, and Visualizing Complex Street Networks.” Computers, Environment and Urban Systems 65, 126-139. doi:10.1016/j.compenvurbsys.2017.05.004</t>
  </si>
  <si>
    <t>https://geoffboeing.com/publications/osmnx-complex-street-networks/</t>
  </si>
  <si>
    <t>documentation:framework</t>
  </si>
  <si>
    <t>Method</t>
  </si>
  <si>
    <t xml:space="preserve">A workflow for generating liveability measure and associated maps, plots, indicators and reporting was developed using a self-contained software ecosystem (using Docker, https://www.docker.com ).  Through this approach, a defined set of required open source software is installed in a Docker 'container', which allows the Liveability Indicator workflow to be run by users on a broad range of computers.  Project parameters, resources and indicators to be calculated are defined in an Excel configuration file.   </t>
  </si>
  <si>
    <t>A series of preliminary scripts are run in order to: create a project database, define the study region boundaries, create the population, collate the OpenStreetMap resources, set up a routable street network and create sample points for evaluating network access.</t>
  </si>
  <si>
    <t>The average milligrams of biochemical oxygen demand  per litre (BOD mg/L) recorded at sample points within each analysis area was recorded.</t>
  </si>
  <si>
    <t>http://www.bangkokgis.com/bangkokgis_2008/userfiles/files/download/Shapefile/Traffic/airportlink_station.rar</t>
  </si>
  <si>
    <t>http://www.bangkokgis.com/bangkokgis_2008/userfiles/files/download/Shapefile/Traffic/brt_station.rar</t>
  </si>
  <si>
    <t>http://www.bangkokgis.com/bangkokgis_2008/userfiles/files/download/Shapefile/Traffic/bts_station.rar</t>
  </si>
  <si>
    <t>http://www.bangkokgis.com/bangkokgis_2008/userfiles/files/download/Shapefile/Traffic/mrt_station.rar</t>
  </si>
  <si>
    <t>http://www.bangkokgis.com/bangkokgis_2008/userfiles/files/download/Shapefile/Traffic/train_station.rar</t>
  </si>
  <si>
    <t>http://www.bangkokgis.com/bangkokgis_2008/userfiles/files/download/Shapefile/Traffic/terminal.rar</t>
  </si>
  <si>
    <t>http://www.bangkokgis.com/bangkokgis_2008/userfiles/files/download/Shapefile/Traffic/sansab_pier.rar</t>
  </si>
  <si>
    <t>areas</t>
  </si>
  <si>
    <t>Train stations [Airport Rail Link (ARL)]</t>
  </si>
  <si>
    <t>Bus stations [BRT express bus station in Bangkok area.]</t>
  </si>
  <si>
    <t>Train stations [Bangkok Mass Transit System (BTS) in Bangkok.]</t>
  </si>
  <si>
    <t>Train stations [Chaloem Ratchamongkhon MRT Station in Bangkok]</t>
  </si>
  <si>
    <t>Train stations [Railway Station / Stop at Bangkok Railway Station]</t>
  </si>
  <si>
    <t>Ferry ports [Boat Quay in the Chao Phraya River in Bangkok.]</t>
  </si>
  <si>
    <t>Ferry ports [Canal Sansabai]</t>
  </si>
  <si>
    <t>Supermarket (OpenStreetMap)</t>
  </si>
  <si>
    <t>Public Transport</t>
  </si>
  <si>
    <t>name</t>
  </si>
  <si>
    <t>./data/Thai/BMA GIS/environment/public_park/public_park.shp</t>
  </si>
  <si>
    <t>./data/Thai/BMA GIS/emergency/flood_point.rar</t>
  </si>
  <si>
    <t>./data/Thai/BMA GIS/education</t>
  </si>
  <si>
    <t>./data/Thai/BMA GIS/planning/community/community.shp</t>
  </si>
  <si>
    <t>./data/Thai/BMA GIS/</t>
  </si>
  <si>
    <t>./data/Thai/BMA GIS</t>
  </si>
  <si>
    <t>./data/Thai/BMA GIS/transport/airportlink_station/airportlink_station.shp</t>
  </si>
  <si>
    <t>./data/Thai/BMA GIS/transport/brt_station/brt_station.shp</t>
  </si>
  <si>
    <t>./data/Thai/BMA GIS/transport/terminal/terminal.shp</t>
  </si>
  <si>
    <t>./data/Thai/BMA GIS/transport/bts_station/bts_station.shp</t>
  </si>
  <si>
    <t>./data/Thai/BMA GIS/transport/mrt_station/mrt_station.shp</t>
  </si>
  <si>
    <t>./data/Thai/BMA GIS/transport/train_station/train_station.shp</t>
  </si>
  <si>
    <t>./data/Thai/BMA GIS/transport/sansab_pier/sansab_pier.shp</t>
  </si>
  <si>
    <t>data_encoding</t>
  </si>
  <si>
    <t>TIS-620</t>
  </si>
  <si>
    <t>condition</t>
  </si>
  <si>
    <t>unused</t>
  </si>
  <si>
    <t>train</t>
  </si>
  <si>
    <t>bus</t>
  </si>
  <si>
    <t>ferry</t>
  </si>
  <si>
    <t>area summary</t>
  </si>
  <si>
    <t>vegetation_pct_mean</t>
  </si>
  <si>
    <t>vegetation_pct_sd</t>
  </si>
  <si>
    <t>health_centres</t>
  </si>
  <si>
    <t>outpatients_mental_health</t>
  </si>
  <si>
    <t>outpatients_hypertension</t>
  </si>
  <si>
    <t>outpatients_diabetes</t>
  </si>
  <si>
    <t>outpatients_combined_diseases</t>
  </si>
  <si>
    <t>main_road_flood_locations</t>
  </si>
  <si>
    <t>main_road_flood_days_rain</t>
  </si>
  <si>
    <t>main_road_flood_intensity</t>
  </si>
  <si>
    <t>main_road_flood_days_flood</t>
  </si>
  <si>
    <t>vulnerable_flood_areas</t>
  </si>
  <si>
    <t>water_quality_do</t>
  </si>
  <si>
    <t>water_quality_bod</t>
  </si>
  <si>
    <t>water_quality_canals_poor</t>
  </si>
  <si>
    <t>pcd_monitoring_stations</t>
  </si>
  <si>
    <t>pm2p5_days_exceeding_thai_standard</t>
  </si>
  <si>
    <t>pm2p5_days_exceeding_who_standard</t>
  </si>
  <si>
    <t>restaurants</t>
  </si>
  <si>
    <t>supermarkets</t>
  </si>
  <si>
    <t>minimarts</t>
  </si>
  <si>
    <t>stalls</t>
  </si>
  <si>
    <t>markets</t>
  </si>
  <si>
    <t>linkage</t>
  </si>
  <si>
    <t>type</t>
  </si>
  <si>
    <t>data</t>
  </si>
  <si>
    <t>brt_station</t>
  </si>
  <si>
    <t>airportlink_station</t>
  </si>
  <si>
    <t>bts_station</t>
  </si>
  <si>
    <t>mrt_station</t>
  </si>
  <si>
    <t>train_station</t>
  </si>
  <si>
    <t>sansab_pier</t>
  </si>
  <si>
    <t>public_park</t>
  </si>
  <si>
    <t>no2_2017_18_mean</t>
  </si>
  <si>
    <t>Annual average NO2 (1-e6 mmol/m²; 2017-18)</t>
  </si>
  <si>
    <t>Public Open Space</t>
  </si>
  <si>
    <t>./data/International/OSM/thailand-latest.20191007.osm.pbf</t>
  </si>
  <si>
    <t>pt_osm</t>
  </si>
  <si>
    <t>Public transport (any; OpenStreetMap)</t>
  </si>
  <si>
    <t>pos_entry_large</t>
  </si>
  <si>
    <t>pos_entry_large_osm</t>
  </si>
  <si>
    <t>Large public open space entry points (OSM, 2019)</t>
  </si>
  <si>
    <t>pos_entry_any</t>
  </si>
  <si>
    <t>pos_entry_any_osm</t>
  </si>
  <si>
    <t>any public open space entry points (OSM, 2019)</t>
  </si>
  <si>
    <t>query: aos_nodes_30m_line a LEFT JOIN aos_public_osm b USING (aos_id) WHERE b.aos_id IS NOT NULL  AND b.aos_ha_public &gt; 0  AND b.water_percent &lt; 100</t>
  </si>
  <si>
    <t>query: aos_nodes_30m_line a LEFT JOIN aos_public_osm b USING (aos_id) WHERE b.aos_id IS NOT NULL  AND b.aos_ha_public &gt; 1.5 AND b.water_percent &lt; 100</t>
  </si>
  <si>
    <t>#</t>
  </si>
  <si>
    <t>1-e6 mmol/m²</t>
  </si>
  <si>
    <t>%</t>
  </si>
  <si>
    <t>mg/l</t>
  </si>
  <si>
    <t>Dimension</t>
  </si>
  <si>
    <t>BMA Priority</t>
  </si>
  <si>
    <t>Tags</t>
  </si>
  <si>
    <t>Status</t>
  </si>
  <si>
    <t>Calculable</t>
  </si>
  <si>
    <t>Rationale</t>
  </si>
  <si>
    <t>Question / Comment</t>
  </si>
  <si>
    <t>Group</t>
  </si>
  <si>
    <t>Data</t>
  </si>
  <si>
    <t>Unit</t>
  </si>
  <si>
    <t>Target</t>
  </si>
  <si>
    <t>Rates</t>
  </si>
  <si>
    <t>Custodian</t>
  </si>
  <si>
    <t>Date</t>
  </si>
  <si>
    <t>File</t>
  </si>
  <si>
    <t>City problems impacting health and wellbeing</t>
  </si>
  <si>
    <t>Sewerage</t>
  </si>
  <si>
    <t>Sanitation</t>
  </si>
  <si>
    <t>Percentage of households with access to sewerage</t>
  </si>
  <si>
    <t>Future measure for the BMA to create (data currently unavailable to calculate this indicator)</t>
  </si>
  <si>
    <t>document</t>
  </si>
  <si>
    <t>D:/ind_bangkok/data/Thai/_from BMA/20200511/Korn reply_Bangkok Liveability_New set of indicators_definitions_For discussing_kn20200417_CH (1).docx</t>
  </si>
  <si>
    <t>Bangkok Liveability Framework sub-indicator; data not currently available</t>
  </si>
  <si>
    <t>Percentage of community’s waste water treated</t>
  </si>
  <si>
    <t>&gt;=60%</t>
  </si>
  <si>
    <t>Water quality/pollution</t>
  </si>
  <si>
    <t>Ambient Environment</t>
  </si>
  <si>
    <t>BMA file transfer</t>
  </si>
  <si>
    <t>canal water quality 2018_final.xlsx</t>
  </si>
  <si>
    <t>mg/L</t>
  </si>
  <si>
    <t>Completed</t>
  </si>
  <si>
    <t>&gt;=80%</t>
  </si>
  <si>
    <t>Bangkok Liveability Framework sub-indicator</t>
  </si>
  <si>
    <t>Percentage of canal water quality testing points showing Biochemical Oxygen Demand (BOD) is not more than 6 mg/L</t>
  </si>
  <si>
    <t>High quality air</t>
  </si>
  <si>
    <t>Copernicus</t>
  </si>
  <si>
    <t>20171013 to 20181012</t>
  </si>
  <si>
    <t>Google EarthEngine/copernicus_s5p_nrti_l3_no2-mean_col_num_density_20171013_20181012.tif</t>
  </si>
  <si>
    <t>RMIT proposed</t>
  </si>
  <si>
    <t>air quality in Bangkok 2019 kn 7719.xlsx</t>
  </si>
  <si>
    <t>Dust/suspended particles in the air – micrograms/m³</t>
  </si>
  <si>
    <t>mg/m³</t>
  </si>
  <si>
    <t>No longer required</t>
  </si>
  <si>
    <t>(crossed out) Bangkok Liveability Framework sub-indicator</t>
  </si>
  <si>
    <t>ppm</t>
  </si>
  <si>
    <t>Percentage of 24-hour average of dust particles not exceeding 2.5 microns (PM2.5); 15% reduction from base year.</t>
  </si>
  <si>
    <t>&gt;=15% reduction from base year</t>
  </si>
  <si>
    <t>Bangkok Liveability Framework sub-indicator; data not currently available (data for 50 districts should be available for end of 2020)</t>
  </si>
  <si>
    <t>Reduced/no car congestion</t>
  </si>
  <si>
    <t>Transport</t>
  </si>
  <si>
    <t>9 main Roads of Traffic Jam in Bangkok year 2018 by district and road _kn20190925.xlsx</t>
  </si>
  <si>
    <t xml:space="preserve">Number of main road of traffic jam by district </t>
  </si>
  <si>
    <t xml:space="preserve">Average traffic speed  (km/h) during rush hours  for inner-city areas </t>
  </si>
  <si>
    <t>km/h</t>
  </si>
  <si>
    <t>Average traffic speed  (km/h) during rush hours  for urban fringe areas</t>
  </si>
  <si>
    <t>Average traffic speed  (km/h) during rush hours  for suburbs</t>
  </si>
  <si>
    <t>Zero waste</t>
  </si>
  <si>
    <t>solid waste in Bangkok -kn08242019.xlsx</t>
  </si>
  <si>
    <t>Annual solid waste (tonnes, 2018)</t>
  </si>
  <si>
    <t>t</t>
  </si>
  <si>
    <t>D:/ind_bangkok/data/Thai/_from BMA/20200511/BMA 2020 indicators - 20200504 (4)_Carl_BMA Response_kn20200509.xlsx</t>
  </si>
  <si>
    <t>Confirmed that 'ton' refers to metric tonne (ie. 1000kg, or 1 tonne); note that to avoid ambiguity, this unit of measurement is referred to as a 'tonne' in both British and American English, and for scientific purposes.</t>
  </si>
  <si>
    <t>Annual recycled waste (tonnes, 2018)</t>
  </si>
  <si>
    <t>kg</t>
  </si>
  <si>
    <t xml:space="preserve">Percentage of recyclable waste </t>
  </si>
  <si>
    <t>&gt;=40%</t>
  </si>
  <si>
    <t>Percentage of waste is reduced from production and/or consumption</t>
  </si>
  <si>
    <t>No flooding</t>
  </si>
  <si>
    <t>BKK indicator_flood_kn 63019.xlsx</t>
  </si>
  <si>
    <t>Average maximum intensity across 14 main road flood areas (BMA, 2018)</t>
  </si>
  <si>
    <t>Average days of flooding across 14 main road flood areas (BMA, 2018)</t>
  </si>
  <si>
    <t>Percentage of Flood vulnerability areas/points where can protect from flood</t>
  </si>
  <si>
    <t>D:/ind_bangkok/data/Thai/_from BMA/20200420/Bangkok Liveability_New set of indicators_definitions_For discussing_kn20200417.docx</t>
  </si>
  <si>
    <t>Time needed for draining rain water from major roads</t>
  </si>
  <si>
    <t>mins</t>
  </si>
  <si>
    <t>&lt;= 90 minutes with amount of rain no more than 100 mm</t>
  </si>
  <si>
    <t>A safe environment</t>
  </si>
  <si>
    <t>Fire Incidence in Bangkok 2018_kn8919.xlsx</t>
  </si>
  <si>
    <t>Fire Incidence in Bangkok 2018</t>
  </si>
  <si>
    <t>Criminal cases per 100,000 persons (violent crimes)</t>
  </si>
  <si>
    <t>Criminal cases per 100,000 persons (property crimes)</t>
  </si>
  <si>
    <t>Risk Areas _crime_ in Bangkok _improved_kn20200510.xlsx</t>
  </si>
  <si>
    <t>Risk of crime (2019)</t>
  </si>
  <si>
    <t>locations</t>
  </si>
  <si>
    <t>&lt;=30</t>
  </si>
  <si>
    <t>Risk of road accidents (2019)</t>
  </si>
  <si>
    <t>&lt;=12</t>
  </si>
  <si>
    <t>Increasing rate of risky areas in communities turned into safe areas</t>
  </si>
  <si>
    <t>Decreasing rate of all sorts of crime (per a population of 100,000)</t>
  </si>
  <si>
    <t>&lt;=80%</t>
  </si>
  <si>
    <t xml:space="preserve">Number of road accidents reduced (4% per year on average) </t>
  </si>
  <si>
    <t>No longer required (D:/ind_bangkok/data/Thai/_from BMA/20200420/Bangkok Liveability_New set of indicators_definitions_For discussing_kn20200417.docx)</t>
  </si>
  <si>
    <t>D:/ind_bangkok/data/Thai/_from BMA/20200326/Bkk liv _ Bkk 20 year plan _collected data_V2_kn202001011.docx</t>
  </si>
  <si>
    <t>Health-promoting environments</t>
  </si>
  <si>
    <t>Green Infrastructure</t>
  </si>
  <si>
    <t>Percentage of residents living within 400m of public open space</t>
  </si>
  <si>
    <t>Percentage of residents living within 400m of a public open space larger than 1.5 hectares</t>
  </si>
  <si>
    <t>Percentage of residents living within 400m of a local park</t>
  </si>
  <si>
    <t>Greater tree coverage to provide shade</t>
  </si>
  <si>
    <t>EC-JRC/Copernicus/subset_0_of_c_gls_FCOVER-RT6_201812200000_GLOBE_PROBAV_V2.tif</t>
  </si>
  <si>
    <t>Vegetation coverage percentage (Copernicus, 2018)</t>
  </si>
  <si>
    <t>&gt;=28%</t>
  </si>
  <si>
    <t>suggested proxy for Tree coverage percent</t>
  </si>
  <si>
    <t>Vegetation coverage percentage standard deviation (Copernicus, 2018)</t>
  </si>
  <si>
    <t>Complement measure for Vegetation coverage percentage</t>
  </si>
  <si>
    <t>Bangkok Liveability Framework sub-indicator; 'Tree coverage percent' may be approximated by the measure 'Vegetation cover percent'; alternately, guidance on data sources will be required.</t>
  </si>
  <si>
    <t>D:/ind_bangkok/data/International/USGS EarthExplorer/MYD13Q1.A2018361.h27v07.006.2019015131724.hdf</t>
  </si>
  <si>
    <t>Normalised Difference Vegetation Index (NDVI)</t>
  </si>
  <si>
    <t>Green space, pocket parks</t>
  </si>
  <si>
    <t>Number of green areas</t>
  </si>
  <si>
    <t>Green area in BKK by district 2019_kn20190923.xlsx</t>
  </si>
  <si>
    <t>Total public green area (m²)</t>
  </si>
  <si>
    <t>m²</t>
  </si>
  <si>
    <t>&gt;=28% area</t>
  </si>
  <si>
    <t>Total public green area (m²) per capita</t>
  </si>
  <si>
    <t>&gt;=9</t>
  </si>
  <si>
    <t>D:/ind_bangkok/data/Thai/_from BMA/20190930/transfer_1730651_files_296a713c/Green area in BKK by district 2019_kn20190923.xlsx</t>
  </si>
  <si>
    <t>Note: according to http://203.155.220.118/userfiles/files/index%20district.pdf, the goal is 6.79 sqm/person</t>
  </si>
  <si>
    <t>BMA GIS</t>
  </si>
  <si>
    <t>BMA GIS/environment/public_park/public_park.shp</t>
  </si>
  <si>
    <t>Percentage of residents able to reach main public parks within five kilometres</t>
  </si>
  <si>
    <t>Mass transit availability; connected public transport networks; increased provision of transit-oriented developments</t>
  </si>
  <si>
    <t>Percentage of residents living within 800 metres of a train station (BMA, 2014)</t>
  </si>
  <si>
    <t>Percentage of residents living within 400 metres of a bus station (BMA, 2014)</t>
  </si>
  <si>
    <t>Percentage of residents living within 800 metres of a ferry terminal or pier (BMA, 2014)</t>
  </si>
  <si>
    <t>Percentage of residents living 800 metres distance of any public transport</t>
  </si>
  <si>
    <t>Percentage of Bangkok residents able to access mass transit systems and reach their destination within 10 minutes/ 60%</t>
  </si>
  <si>
    <t>Enhancing quality of life</t>
  </si>
  <si>
    <t>Job security</t>
  </si>
  <si>
    <t>Employment</t>
  </si>
  <si>
    <t>Percentage of employment</t>
  </si>
  <si>
    <t>Average monthly household income (฿, baht)</t>
  </si>
  <si>
    <t>฿</t>
  </si>
  <si>
    <t>Percentage of non-agricultural population</t>
  </si>
  <si>
    <t>Percentage of workforce population (18-59 years) employed in professional and managerial jobs</t>
  </si>
  <si>
    <t>Percentage of population above poverty level</t>
  </si>
  <si>
    <t>1_Holders of a state welfare card in Bangkok by district_kn20191111.xlsx</t>
  </si>
  <si>
    <t>Holders of a state welfare card in Bangkok (2017)</t>
  </si>
  <si>
    <t>2_BKK agriculture _drought_2016 _ district _kn20191124.xlsx</t>
  </si>
  <si>
    <t>Number of farmers who are expected to impacted drought (household; 2016)</t>
  </si>
  <si>
    <t>Percentage of the disadvantaged receiving support from communities (not involving government assistance)/ 100% by year 2027</t>
  </si>
  <si>
    <t>Not listed in document from May 2020</t>
  </si>
  <si>
    <t>Quality food</t>
  </si>
  <si>
    <t>Num of food entrepreneur in Bangkok 2019 -kn15819.xlsx</t>
  </si>
  <si>
    <t>3_BKK_sidewalk_hawkers - stalls _2019 _kn20190923.xlsx</t>
  </si>
  <si>
    <t xml:space="preserve">sidewalk permission points  </t>
  </si>
  <si>
    <t>Number of  hawkers - stalls (sellers)</t>
  </si>
  <si>
    <t>BKK_ Food quality testing_2018_19_kn20191114.xlsx</t>
  </si>
  <si>
    <t>Percentage of establishments tested for food safety</t>
  </si>
  <si>
    <t>Safe drinking water</t>
  </si>
  <si>
    <t>Percentage of population with piped water as major source of water supply</t>
  </si>
  <si>
    <t>Percentage of population with piped water as major source of drinking water</t>
  </si>
  <si>
    <t>Housing</t>
  </si>
  <si>
    <t>Percentage of households in Bangkok communities living in their homes with ownership rights</t>
  </si>
  <si>
    <t>Access to fuel</t>
  </si>
  <si>
    <t>Energy Infrastructure</t>
  </si>
  <si>
    <t>Percentage of population using gas as a primary fuel source</t>
  </si>
  <si>
    <t>Healthy population</t>
  </si>
  <si>
    <t>Social Infrastructure; Health Services</t>
  </si>
  <si>
    <t>years</t>
  </si>
  <si>
    <t>Bangkok Population by age groups2018_kn08242019.xlsx</t>
  </si>
  <si>
    <t>Services in the BMA Health Centers_ by district _health centers_new version_kn20190909.xlsx</t>
  </si>
  <si>
    <t>Previously completed; to update using updated data source</t>
  </si>
  <si>
    <t>Percentage of cases of mental and behavioural disorders per 100,000 population</t>
  </si>
  <si>
    <t>Percentage of suicide rate</t>
  </si>
  <si>
    <t>Prevalence of diabetes (DM)</t>
  </si>
  <si>
    <t>&lt;=8%</t>
  </si>
  <si>
    <t>Prevalence of hypertension (HT)</t>
  </si>
  <si>
    <t>&lt;=22%</t>
  </si>
  <si>
    <t>Percentage of elderly people with chronic illnesses</t>
  </si>
  <si>
    <t>High quality education and schools</t>
  </si>
  <si>
    <t>Social Infrastructure; Education</t>
  </si>
  <si>
    <t>V3_BMA schools _location_subdistrict_kn 20191203.xlsx</t>
  </si>
  <si>
    <t>Percentage of residents (15 years and older) with a primary school education</t>
  </si>
  <si>
    <t>O-NET in BMA schools Academic year 2018 __2kn20190907.xlsx</t>
  </si>
  <si>
    <t>Bangkok Liveability Framework sub-indicator; core subjects refers to Thai, mathetmatics, science and English</t>
  </si>
  <si>
    <t>Access to temples, museums, music and other cultural events that provide opportunities for people to come together; Multi-purpose local community centres</t>
  </si>
  <si>
    <t>Social Infrastructure; Community, Culture &amp; Leisure</t>
  </si>
  <si>
    <t>number of worship places 2014 by district _kn20190929.xlsx</t>
  </si>
  <si>
    <t>Number of temples per 1,000 residents</t>
  </si>
  <si>
    <t>Library and Museum BKK 2018_kn082419.xlsx</t>
  </si>
  <si>
    <t>Numbers of museums per district</t>
  </si>
  <si>
    <t>Number of Multi-purpose local community centres</t>
  </si>
  <si>
    <t>Youth centers in Bangkok 2018_kn 20190909.xlsx</t>
  </si>
  <si>
    <t>Numbers of youth centers, sport centers and sport yards, and visits to each by district</t>
  </si>
  <si>
    <t>Social Infrastructure; Sense of Community</t>
  </si>
  <si>
    <t>Percentage of Bangkok residents respecting other groups’ cultural uniqueness while regarding Bangkok as a multi-cultural city</t>
  </si>
  <si>
    <t>&gt;=70%</t>
  </si>
  <si>
    <t>D:/ind_bangkok/data/Thai/_from BMA/20200420/Bangkok Liveability _definition_draft V2_kn20200413.docx</t>
  </si>
  <si>
    <t>Data not currently available</t>
  </si>
  <si>
    <t>Percentage of people in communities participating in community development activities (1 person / 6 times / year)</t>
  </si>
  <si>
    <t>Social development</t>
  </si>
  <si>
    <t>Opportunity to earn a fair wage</t>
  </si>
  <si>
    <t>D:/ind_bangkok/data/Thai/National Statistical Office/2017 poverty index/10_bangkok - 2017 - google translated 20180121.xls</t>
  </si>
  <si>
    <t>Average cost of living</t>
  </si>
  <si>
    <t>Coefficient of Inequality</t>
  </si>
  <si>
    <t>Local employment opportunities</t>
  </si>
  <si>
    <t>BKK_taxes_district_19 _kn20191201.xlsx</t>
  </si>
  <si>
    <t>&gt;=50%</t>
  </si>
  <si>
    <t>20 year plan indicator (Original: Ratio of income from local taxes collected by BMA to BMA’s overall income/ Over 50% )</t>
  </si>
  <si>
    <t>A high level of local amenity (neighbourhood access to services and employment)</t>
  </si>
  <si>
    <t>Percentage of residents living &lt; 400 metres walkable distance of a community centre</t>
  </si>
  <si>
    <t>Percentage of residents living near locally-defined ‘social infrastructure’</t>
  </si>
  <si>
    <t xml:space="preserve">Increasing rate of hospitals for the elderly-sufficient for the number of the elderly/ 100% by year 2017 </t>
  </si>
  <si>
    <t>20 year plan indicator; data not currently available</t>
  </si>
  <si>
    <t xml:space="preserve">Percentage of special children admitted to schools/100% by year 2017 </t>
  </si>
  <si>
    <t>Work/life balance</t>
  </si>
  <si>
    <t>Average number of hours of working per day</t>
  </si>
  <si>
    <t>Average number of hours of working per week</t>
  </si>
  <si>
    <t>Average number of hours per week engaged in leisure activities</t>
  </si>
  <si>
    <t>Ratio of community population to district population</t>
  </si>
  <si>
    <t>Bangkok residents council; take place of public forums 30 times/year</t>
  </si>
  <si>
    <t>District residents council/take place of public forums 12 times per district/year (50 districts)</t>
  </si>
  <si>
    <t>Participatory budgeting system using tax system for developing of areas / quality of life by 2017</t>
  </si>
  <si>
    <t>Participatory budgeting system using participatory budgeting system at the district level by 2022</t>
  </si>
  <si>
    <t>Participatory budgeting system using participatory budgeting system at the metropolitan level by 2032</t>
  </si>
  <si>
    <t>Network of Bangkok residents monitoring the progress of Bangkok vision 2032; report two times/year</t>
  </si>
  <si>
    <t>Measures</t>
  </si>
  <si>
    <t>Overall Complete</t>
  </si>
  <si>
    <t>English</t>
  </si>
  <si>
    <t>Thai</t>
  </si>
  <si>
    <t>BMA Sub-indicators</t>
  </si>
  <si>
    <t>Other measures</t>
  </si>
  <si>
    <t>Total</t>
  </si>
  <si>
    <t>complete / calculable</t>
  </si>
  <si>
    <t>Overall % complete</t>
  </si>
  <si>
    <t>การระบายน้ำทิ้ง</t>
  </si>
  <si>
    <t>คุณภาพน้ำ/มลพิษทางน้ำ</t>
  </si>
  <si>
    <t>อากาศคุณภาพสูง</t>
  </si>
  <si>
    <t>รถติดลดลง/ไม่มีรถติด</t>
  </si>
  <si>
    <t>ไม่มีขยะ/ขยะเป็นศูนย์</t>
  </si>
  <si>
    <t>ไม่มีน้ำท่วม</t>
  </si>
  <si>
    <t>สิ่งแวดล้อมปลอดภัย</t>
  </si>
  <si>
    <t>พื้นที่สำหรับพักผ่อนและออกกำลังกาย</t>
  </si>
  <si>
    <t>ต้นไม้ที่ให้ร่มเงาในวงกว้าง</t>
  </si>
  <si>
    <t>พื้นที่สีเขียว/สวนหย่อม</t>
  </si>
  <si>
    <t>ขนส่งมวลชนที่มีให้บริการ (เครือข่ายเชื่อมต่อ พัฒนาเพิ่มทางเลือก</t>
  </si>
  <si>
    <t>ความมั่นคงในการทำงาน</t>
  </si>
  <si>
    <t>อาหารมีคุณภาพ</t>
  </si>
  <si>
    <t>น้ำดื่มสะอาด</t>
  </si>
  <si>
    <t>การจัดหาที่อยู่อาศัย</t>
  </si>
  <si>
    <t>การเข้าถึงเชื้อเพลิง</t>
  </si>
  <si>
    <t>ประชากรมีสุขภาพดี ทั้งทางกายและจิตใจ</t>
  </si>
  <si>
    <t>โรงเรียนและการศึกษาที่มีคุณภาพสูง</t>
  </si>
  <si>
    <t>การเข้าถึงวัด พิพิธภัณฑ์ การจัดงานด้านวัฒนธรรมและดนตรีที่เปิดโอกาสให้ประชาชนมารวมกัน ศูนย์ชุมชนที่ดำเนินการด้วยวัตถุประสงค์หลากหลาย</t>
  </si>
  <si>
    <t>โอกาสในการมีรายได้จากการทำงานอย่างยุติธรรม</t>
  </si>
  <si>
    <t>โอกาสในการทำงานในท้องถิ่น</t>
  </si>
  <si>
    <t>Local job opportunities mean that the people living in an area can expect or assess whether there will be work in that area where they live.</t>
  </si>
  <si>
    <t xml:space="preserve">สิ่งอำนวยความสะดวกในระดับสูง </t>
  </si>
  <si>
    <t>ความสมดุลระหว่างการทำงานและการดำเนินชีวิตส่วนตัว ครอบครัว และการพักผ่อน</t>
  </si>
  <si>
    <t>ความรู้สึกของชุมชน</t>
  </si>
  <si>
    <t>Average monthly cost of living per person (Baht; NSO, 2017)</t>
  </si>
  <si>
    <t>./data/Thai/National Statistical Office/2017 poverty index/NSO_Bangkok_2017_poverty_index_en_cleaned.xlsx</t>
  </si>
  <si>
    <t>The source data table also includes standard error as a measure of precision for each area estimate</t>
  </si>
  <si>
    <t>Coefficient of inequality (NSO, 2017)</t>
  </si>
  <si>
    <t>cost_of_living_district</t>
  </si>
  <si>
    <t>cost_of_living_subdistrict</t>
  </si>
  <si>
    <t>inequality_district</t>
  </si>
  <si>
    <t>inequality_subdistrict</t>
  </si>
  <si>
    <t>Percentage of residents living 800 metres distance of a supermarket</t>
  </si>
  <si>
    <t>Percentage of residents living 800 metres distance of a supermarket (OSM, 2019)</t>
  </si>
  <si>
    <t>All public transport stops in Bangkok coded as bus, rail (including subway and sky train), light rail, or ferry were combined and analysed for access using a pedestrian network derived from OSM data using OSMnx.</t>
  </si>
  <si>
    <t>Supermarket locations identified through key-value pair tags according to OSM guidelines or common usage patterns identified from OSM Taginfo were analysed for accessibility using a pedestrian network derived from OSM data using OSMnx.</t>
  </si>
  <si>
    <t>A dataset of Areas of Public Open Space was derived from OpenStreetMap using a series of key-value pair tag queries in conjunction with morphological and heuristic criteria.  [description to be updated]</t>
  </si>
  <si>
    <t>numeric</t>
  </si>
  <si>
    <t xml:space="preserve">Population data were linked with boundaries using corresponding subdistrict ID numbers.  Density measures were calculated using population statistics relative to analysis area size. </t>
  </si>
  <si>
    <t>3. City problems impacting health and wellbeing</t>
  </si>
  <si>
    <t>4. Health-promoting environments</t>
  </si>
  <si>
    <t>Canal water storage sample locations, 2018</t>
  </si>
  <si>
    <t>% living within 400 metres of large public open space  (OSM, 2019)</t>
  </si>
  <si>
    <t>% living within 400 metres of public open space  (OSM, 2019)</t>
  </si>
  <si>
    <t>% living within 800 metres</t>
  </si>
  <si>
    <t>% living within 400 metres</t>
  </si>
  <si>
    <t>Poverty Indicators 2017</t>
  </si>
  <si>
    <t>Security at work or employment means the confidence of people that they will not lose their current job without sufficient or acceptable reason.</t>
  </si>
  <si>
    <t xml:space="preserve">Number of canal water quality testing points showing dissolved oxygen content of at least 2 mg/L </t>
  </si>
  <si>
    <t>Bangkok Liveability Framework sub-indicator; As per e-mail from KN on 28 May 2020, the threshold should be mg/L, but also the data does not contain data points with values in excess of 2 mg/L (these were excluded prior to being supplied).  As such, we cannot calculate this indicator.</t>
  </si>
  <si>
    <t>evaluate</t>
  </si>
  <si>
    <t>water_quality_bod_less_than_6mg_l</t>
  </si>
  <si>
    <t>The percentage of sample locations with  biochemical oxygen demand  less than 6  mg/L recorded within each analysis area was recorded.</t>
  </si>
  <si>
    <t>&lt; 6</t>
  </si>
  <si>
    <t>percent</t>
  </si>
  <si>
    <t>target</t>
  </si>
  <si>
    <t>percent_bma_income_from_local_taxes</t>
  </si>
  <si>
    <t>Taxes collected</t>
  </si>
  <si>
    <t xml:space="preserve">Data at district level were prepared by the Bangkok Metropolitan Administration and supplied as an Excel workbook.  The data comprised sample point records of actual revenue by taxes collected by BMA district offices for the fiscale year of 2019, source dfrom the BMA Finance Department in October 2019.  Data were cleaned for processing and aligned with area IDs. </t>
  </si>
  <si>
    <t>The percentage contribution of local taxes to BMA's overall tax revenue</t>
  </si>
  <si>
    <t>The percentage contribution of local taxes to BMA's overall tax revenue for 2019 was calculated by dividing the total revenue for each district (sum of house and building taxes, local development taxes, and signboard taxes) by the contribution from local deveopment taxes and multiplying this by 100.</t>
  </si>
  <si>
    <t>./data/Thai/_from BMA/20191204/transfer_1815206_files_409fa2da/BKK_taxes_district_19 _kn20191201.xlsx</t>
  </si>
  <si>
    <t>Finance Department, BMA</t>
  </si>
  <si>
    <t>Local Development Taxes</t>
  </si>
  <si>
    <t>/ `Total revenue of 3 taxes`</t>
  </si>
  <si>
    <t>main_road_traffic_jam</t>
  </si>
  <si>
    <t>Traffic jam</t>
  </si>
  <si>
    <t xml:space="preserve">Data at district level were prepared by the Bangkok Metropolitan Administration and supplied as an Excel workbook.  Data were cleaned for processing and aligned with area IDs. </t>
  </si>
  <si>
    <t>The count of main road traffic jams associated with each analysis area was recorded.</t>
  </si>
  <si>
    <t>./data/Thai/_from BMA/20190930/transfer_1730651_files_296a713c/9 main Roads of Traffic Jam in Bangkok year 2018 by district and road _kn20190925.xlsx</t>
  </si>
  <si>
    <t>BMA, sourced from  https://www.grandprix.co.th/10 , opened 25 September 2019</t>
  </si>
  <si>
    <t xml:space="preserve">Number of main road of traffic jams by district </t>
  </si>
  <si>
    <t>overall</t>
  </si>
  <si>
    <t>annual_solid_waste_tonnes</t>
  </si>
  <si>
    <t>Solid waste</t>
  </si>
  <si>
    <t>./data/Thai/_from BMA/20190911/transfer_1710171_files_127133c5/solid waste in Bangkok -kn08242019.xlsx</t>
  </si>
  <si>
    <t>Department of Environment, BMA</t>
  </si>
  <si>
    <t>annual_recyclable_waste_tonnes</t>
  </si>
  <si>
    <t>Annual recyclable waste (tonnes, 2018)</t>
  </si>
  <si>
    <t>percentage_recyclable_waste</t>
  </si>
  <si>
    <t>Percentage recyclable waste (tonnes, 2018)</t>
  </si>
  <si>
    <t>The percentage of total waste (solid and recyclable) taken to waste transfer stations during 2018  that was recyclable was recorded for each district.</t>
  </si>
  <si>
    <t>&gt;=80</t>
  </si>
  <si>
    <t>&gt;=40</t>
  </si>
  <si>
    <t>Annual hazardous waste (kg, 2018)</t>
  </si>
  <si>
    <t>percentage_hazardous_waste</t>
  </si>
  <si>
    <t>The percentage of total waste (solid and hazardous) taken to waste transfer stations during 2018  that was hazardous was recorded for each district.</t>
  </si>
  <si>
    <t>annual_hazardous_waste_kg</t>
  </si>
  <si>
    <t>Hazardous waste</t>
  </si>
  <si>
    <t>The amount of hazardous waste segregation (kg) at waste transfer stations during 2018 was recorded for each district.</t>
  </si>
  <si>
    <t>The amount of recyclable waste (waste that is managed by recycling; tonnes) taken to waste transfer stations during 2018 was recorded for each district.</t>
  </si>
  <si>
    <t>The amount of solid waste (tonnes) taken to waste transfer stations during 2018 was recorded for each district.</t>
  </si>
  <si>
    <t>Hazardous waste segregation 2018-kn81519pter.xlsx</t>
  </si>
  <si>
    <t>Percentage of waste segregated as hazardous</t>
  </si>
  <si>
    <t>Bangkok Liveability Framework sub-indicator; note - insufficient data to calculate 'Percentage of hazardous waste that is sorted', instead we calculate percentage of total waste (solid, recyclable, hazardous) that is segregated as hazardous.</t>
  </si>
  <si>
    <t>annual solid waste (tonnes)</t>
  </si>
  <si>
    <t>annual recyclable waste (tonnes)</t>
  </si>
  <si>
    <t>/ (`total waste (solid + recyclable + hazardous; tonnes)`)</t>
  </si>
  <si>
    <t xml:space="preserve">Hazardous waste segregation (tonnes) </t>
  </si>
  <si>
    <t xml:space="preserve">Hazardous waste segregation (kg) </t>
  </si>
  <si>
    <t>./data/Thai/_from BMA/20200507/Hazardous waste segregation 2018-kn81519pter.xlsx</t>
  </si>
  <si>
    <t>mm/hour</t>
  </si>
  <si>
    <t>days</t>
  </si>
  <si>
    <t>Bus rapid transfer express stations (BMA, 2014) were analysed for access using a pedestrian network derived from OSM data using OSMnx.</t>
  </si>
  <si>
    <t>crime_locations</t>
  </si>
  <si>
    <t>Risk areas</t>
  </si>
  <si>
    <t>The number of crime locations reported within each district was recorded, and subsequently evaluated against a target threshold.</t>
  </si>
  <si>
    <t>./data/Thai/_from BMA/20200511/Risk Areas _crime_ in Bangkok _improved_kn20200510.xlsx</t>
  </si>
  <si>
    <t>Department of City Law Enforcement, BMA</t>
  </si>
  <si>
    <t>Locations with reported crime</t>
  </si>
  <si>
    <t>The number of road accidents locations reported within each district was recorded, and subsequently evaluated against a target threshold.</t>
  </si>
  <si>
    <t>Locations with reported road accidents</t>
  </si>
  <si>
    <t>road_accident_locations</t>
  </si>
  <si>
    <t>Only one district has 30 locations; most have below 20.  Perhaps 15 would be a more meaningful target to aspire to?  Alternately, number of reported incidents could be a more meaningful metric.</t>
  </si>
  <si>
    <t>Only two districts have 12 locations; perhaps &lt;= 10 would be a more aspirational target.</t>
  </si>
  <si>
    <t>Green areas</t>
  </si>
  <si>
    <t>The total area of green space reported within each district was recorded, and subsequently evaluated against target thresholds with regard to total area, and per capita.</t>
  </si>
  <si>
    <t>./data/Thai/_from BMA/20190930/transfer_1730651_files_296a713c/Green area in BKK by district 2019_kn20190923.xlsx</t>
  </si>
  <si>
    <t>Website 203.155.220.220/parks</t>
  </si>
  <si>
    <t>Green space per capita (sqm)</t>
  </si>
  <si>
    <t>Total public green space percent</t>
  </si>
  <si>
    <t>&gt;=28</t>
  </si>
  <si>
    <t>m²/person</t>
  </si>
  <si>
    <t>green_space_public_percent</t>
  </si>
  <si>
    <t>green_space_public_per_capita</t>
  </si>
  <si>
    <t>D:/ind_bangkok/data/Thai/_from BMA/20200511/Num_Green area in BKK by district 2019_Ha_kn20200509.xlsx</t>
  </si>
  <si>
    <t>green_space_count</t>
  </si>
  <si>
    <t>The number of green areas within each district was recorded.  Classification was based on a typology of 9 kinds of green space: outdoor stadium, golf course, water source, lowland, open space, big tree areas, agricultural areas, aquaculture areas and other areas.</t>
  </si>
  <si>
    <t>Total number of green areas (places)</t>
  </si>
  <si>
    <t>./data/Thai/_from BMA/20200511/Num_Green area in BKK by district 2019_Ha_kn20200509.xlsx</t>
  </si>
  <si>
    <t>No longer required  (See "Vegetation cover percentage")</t>
  </si>
  <si>
    <t>welfare_card_holders</t>
  </si>
  <si>
    <t>Welfare card holders</t>
  </si>
  <si>
    <t>The count of persons issued a state welfare card in Bangkok Year 2017 was recorded for each district.</t>
  </si>
  <si>
    <t>./data/Thai/_from BMA/20191204/transfer_1815197_files_51cc5a2c/1_Holders of a state welfare card in Bangkok by district_kn20191111.xlsx</t>
  </si>
  <si>
    <t>Ministry of Finance; Department of Social Development (BMA)</t>
  </si>
  <si>
    <t>State welfare card holders</t>
  </si>
  <si>
    <t>Drought impact</t>
  </si>
  <si>
    <t>Number of farmers (households) who expected to be impacted drought in 2016 was recorded for each district.</t>
  </si>
  <si>
    <t>./data/Thai/_from BMA/20191204/transfer_1815197_files_51cc5a2c/2_BKK agriculture _drought_2016 _ district _kn20191124.xlsx</t>
  </si>
  <si>
    <t>Number of households in the area expected to get impacts drought (registered farmers)</t>
  </si>
  <si>
    <t>drought_impacted_farmers</t>
  </si>
  <si>
    <t>hawker_permitted_locations</t>
  </si>
  <si>
    <t>Permitted sidewalk hawker/stall locations</t>
  </si>
  <si>
    <t>Sidewalk hawkers</t>
  </si>
  <si>
    <t xml:space="preserve">Data comprising counts of permitted sidewalk locations for hawkers/stalls, and the number of hawkers and stalls for each district were prepared by the Bangkok Metropolitan Administration and supplied as an Excel workbook.  Data were cleaned for processing and aligned with area IDs. </t>
  </si>
  <si>
    <t>The number of permitted sidewalk points for hawker/stall locations was recorded</t>
  </si>
  <si>
    <t>hawker_count</t>
  </si>
  <si>
    <t>Number of  hawkers/stalls</t>
  </si>
  <si>
    <t>./data/Thai/_from BMA/20191204/transfer_1815197_files_51cc5a2c/3_BKK_sidewalk_hawkers - stalls _2019 _kn20190923.xlsx</t>
  </si>
  <si>
    <t>./data/International/Google EarthEngine/LANDSAT_LC08_C01_T1_ANNUAL_NDVI_20190101_20191231.tif</t>
  </si>
  <si>
    <t>./data/International/Google EarthEngine/LANDSAT_LC08_C01_T1_ANNUAL_EVI_20190101_20191231.tif</t>
  </si>
  <si>
    <t>Enhanced vegetation index</t>
  </si>
  <si>
    <t>vegetation_ndvi_mean</t>
  </si>
  <si>
    <t>vegetation_index_mean</t>
  </si>
  <si>
    <t>Normalised Difference Vegetation Index</t>
  </si>
  <si>
    <t xml:space="preserve">Landsat 8 Collection 1 Tier 1 Annual NDVI Composite data (LANDSAT/LC08/C01/T1_ANNUAL_NDVI) was retrieved using Google Earth Engine for Bangkok for 2019, using the bounding box WGS84 coordinates [100.327866596872, 13.4851864441217, 100.938637619401, 13.9551828398924].  Normalized Difference Vegetation Index (NDVI) was generated from the Near-IR and Red bands of each scene as (NIR - Red) / (NIR + Red), and ranges in value from -1.0 to 1.0. </t>
  </si>
  <si>
    <t>Landsat 8 Collection 1 Tier 1 Annual EVI Composite data (LANDSAT/LC08/C01/T1_ANNUAL_EVI) was retrieved using Google Earth Engine for Bangkok for 2019, using the bounding box WGS84 coordinates [100.327866596872, 13.4851864441217, 100.938637619401, 13.9551828398924].  The Enhanced Vegetation Index (EVI) is generated from the Near-IR, Red and Blue bands of each scene, and ranges in value from -1.0 to 1.0. See Huete et al. (2002) for details.</t>
  </si>
  <si>
    <t>The mean Normalized Difference Vegetation Index (NDVI) for each district and subdistrict was recorded</t>
  </si>
  <si>
    <t>The mean Enhanced Vegetation Index (EVI) for each district and subdistrict was recorded</t>
  </si>
  <si>
    <t>https://developers.google.com/earth-engine/datasets/catalog/LANDSAT_LC08_C01_T1_ANNUAL_EVI</t>
  </si>
  <si>
    <t>https://developers.google.com/earth-engine/datasets/catalog/LANDSAT_LC08_C01_T1_ANNUAL_NDVI</t>
  </si>
  <si>
    <t>Landsat-8 data courtesy of the U.S. Geological Survey, processed using Google Earth Engine</t>
  </si>
  <si>
    <t>mean Enhanced Vegetation Index (EVI)</t>
  </si>
  <si>
    <t>mean Normalised Difference Vegetation Index (NDVI)</t>
  </si>
  <si>
    <t>-1,1</t>
  </si>
  <si>
    <t xml:space="preserve">Public domain; give credit to USGS and Google Earth Engine. </t>
  </si>
  <si>
    <t>Number of locations vulnerable to flooding</t>
  </si>
  <si>
    <t>Clarified with Korn 2020-07-22</t>
  </si>
  <si>
    <t>The data doesn't support this measure (number of tests taken in district are in some instances for some contaminants greater than number of sites; this means that some sites have multiple tests, and we don't have the data to say which sites were or were not sampled)</t>
  </si>
  <si>
    <t>Percentage of food health and hygiene standards  (/9) with 100% of samples passing quality testing , by district</t>
  </si>
  <si>
    <t>Bangkok Liveability Framework sub-indicator, implementing recommended rewording.  Note that some sites had zero tests for some standards, and that where more testing was conducted (e.g. districts with more sites) this may have increased opportunities for failure.</t>
  </si>
  <si>
    <t>Total number of food quality tests conducted</t>
  </si>
  <si>
    <t>Supplementary indicator for context purposes (not all districts were sampled equally in terms of total number of tests, or standards tested - e.g. some had 0 tests for some topics)</t>
  </si>
  <si>
    <t>food_qual_test_count</t>
  </si>
  <si>
    <t>food_qual_pct_standards_100pct</t>
  </si>
  <si>
    <t>Cleaned_Combined</t>
  </si>
  <si>
    <t>Health Department BMA</t>
  </si>
  <si>
    <t>./data/Thai/_from BMA/20191204/transfer_1815206_files_409fa2da/BKK_ Food quality testing_2018_19_kn20191114.xlsx</t>
  </si>
  <si>
    <t>Data on food quality testing across 50 Bangkok districts between October 2018 to July 2019  were acquired from the BMA Health Department.  The data was comprised of spreadsheets detailing the number of food establishments, and for each of 9 key quality stanards, the number of tests conducted and the number of tests which did not pass: การตรวจด้านกายภาพ Physical examination; ฟอร์มาลิน formalin; สารฟอกขาว Bleach; สารกันรา Mold; ยาฆ่าแมลง Insecticide; สีสังเคราะห์ Synthetic color; สารโพลาร์ Polar substance; กรดแร่อิสระ Free mineral acid; and ไอโอเดท Iodate.</t>
  </si>
  <si>
    <t>The total number of tests conducted across all 9 health and hygeine standards in each district were summed.  Not all tests were conducted in all districts, and some had low sampling; for example,  Wang Thonglang (481 establishments) had zero samples taken for two tests (synthetic color, and free mineral acid), and Khan Na Yao (281 establishments) had only 1 sample recorded for insecticide.  On the other hand, some other districts had a high ratio of tests to establishments.  This data context is important to remember when interpreting the data (for example, out of 1/1592 samples in Chatuchak did not pass insecticide quality standard testing, and so for this standard the target of 100% was not achieved; the comparison with Khan Na Yao where 1/1 tests passed does not in itself provide a fair comparison for food quality in the two districts).</t>
  </si>
  <si>
    <t>Supermarket acccess</t>
  </si>
  <si>
    <t>Percentage of food health and hygiene standards  (/9) with 100% of samples passing quality testing</t>
  </si>
  <si>
    <t>Population by age groups</t>
  </si>
  <si>
    <t>Bangkok population counts classified by years of age (December 2018) were cleaned for processing,  aligned with standard area identification codes, and used to derive average and standard deviation for age for each district and subdistrict.</t>
  </si>
  <si>
    <t xml:space="preserve">The average age of residents for each district and subdistrict was estimated and recorded. </t>
  </si>
  <si>
    <t>Department of Provincial Administration, Ministry of Interior (BMA)</t>
  </si>
  <si>
    <t>district_average_age</t>
  </si>
  <si>
    <t>subdistrict_average_age</t>
  </si>
  <si>
    <t>age_mean_district</t>
  </si>
  <si>
    <t>age_mean_subdistrict</t>
  </si>
  <si>
    <t>average age</t>
  </si>
  <si>
    <t>./data/Thai/_from BMA/20190930/transfer_1730651_files_296a713c/Bangkok Population by age groups2018_kn08242019.xlsx</t>
  </si>
  <si>
    <t>schools_primary_count</t>
  </si>
  <si>
    <t>BMA School locations</t>
  </si>
  <si>
    <t>Data on locations of BMA primary schools (2016) was cleaned, such that it represented counts by subdistrict, and associated with district and subdistrict area linkage identifiers</t>
  </si>
  <si>
    <t>The total count of BMA primary schools was calculated for each district and subdistrict.  District estimates were derived by summing the subdistrict counts.  Primary school counts were considered relative to area population.</t>
  </si>
  <si>
    <t>./data/Thai/_from BMA/20191204/transfer_1815206_files_409fa2da/V3_BMA schools _location_subdistrict_kn 20191203.xlsx</t>
  </si>
  <si>
    <t>primary_cleaned</t>
  </si>
  <si>
    <t>Education Department, BMA</t>
  </si>
  <si>
    <t>primary schools</t>
  </si>
  <si>
    <t>overall, population:1000</t>
  </si>
  <si>
    <t>Average National General Education (O-NET) score for BMA primary schools for each of four core subjects (Thai, mathematics, science and English), by district</t>
  </si>
  <si>
    <t>schools_primary_o_net_avg</t>
  </si>
  <si>
    <t>O-Net in BMA schools</t>
  </si>
  <si>
    <t>Data on the district average score of the test results of the National General Education (O-NET) for level 6 primary school students across four core subjects (Thai, mathematics, science and English) was cleaned and associated with area linkage codes.</t>
  </si>
  <si>
    <t>The average across all four core subject scores for each district was taken, for evaluation against a target (for individual subjects) of &gt; 50.  There were no districts achieving an average score of greater than 50 in each subject, so the average of the four subjects in each district was taken as an alternative continuous indicator.  Only Chatuchak (6 schools) achieved an overall average of greater than 50.  However, it should be noted that district averages do not necessarily reflect individual school performance (some districts have more than 20 schools), and within schools it is expected that there may be considerable heterogeneity.  Furthermore, estimates of the average score may be influenced by poor performing outlying students, and alternate measures such as the median may be more appropriate as a summary of central tendency.   As such, it is recommended that these results be interpreted cautiously, with consideration to reviewing the distribution of student results as clustered within schools and districts in more depth.</t>
  </si>
  <si>
    <t>./data/Thai/_from BMA/20200511/O-NET in BMA schools Academic year 2018 __  only primalt level 6 _kn20200508.xlsx</t>
  </si>
  <si>
    <t>average O-NET</t>
  </si>
  <si>
    <t>&gt;=50</t>
  </si>
  <si>
    <t>temples</t>
  </si>
  <si>
    <t>BMA Places of Worship</t>
  </si>
  <si>
    <t>Data on counts of places of worship (Temples; Mosques; Christian, Hindu and Sikh churches; and Shrines ) were cleaned and associated with area linkage codes.</t>
  </si>
  <si>
    <t>The count of temples recorded in each district was recorded, and evaluated with regard to population for each district.</t>
  </si>
  <si>
    <t>./data/Thai/_from BMA/20190930/transfer_1730651_files_296a713c/number of worship places 2014 by district _kn20190929.xlsx</t>
  </si>
  <si>
    <t>Temples</t>
  </si>
  <si>
    <t>museums</t>
  </si>
  <si>
    <t>BMA Libraries and Museums</t>
  </si>
  <si>
    <t>Culture, Sports and Tourism Department BMA</t>
  </si>
  <si>
    <t>Buddhism Division, National Buddhism Office; BMA district offices</t>
  </si>
  <si>
    <t>Data on counts of libraries and museums by district and subdistrict were cleaned and associated with area linkage codes.</t>
  </si>
  <si>
    <t>The count of temples recorded in each subdistrict were tallied for districts and subdistricts, and evaluated with regard to population for each district.</t>
  </si>
  <si>
    <t>./data/Thai/_from BMA/20190911/transfer_1710171_files_127133c5/Library and Museum BKK 2018_kn082419.xlsx</t>
  </si>
  <si>
    <t>Number of Museums</t>
  </si>
  <si>
    <t>subdistrict_museums</t>
  </si>
  <si>
    <t>youth_center_count</t>
  </si>
  <si>
    <t>BMA Youth centers</t>
  </si>
  <si>
    <t>Data on counts of youth centers, sports centers and sport yards and their usage counts within Bangkok districts (2018) were cleaned and associated with area linkage codes.</t>
  </si>
  <si>
    <t>The number of youth centers was recorded for each district.</t>
  </si>
  <si>
    <t>./data/Thai/_from BMA/20190911/transfer_1710171_files_127133c5/Youth centers in Bangkok 2018_kn 20190909.xlsx</t>
  </si>
  <si>
    <t>youth_center_usage</t>
  </si>
  <si>
    <t>The number of visits to youth centers within each district was recorded.</t>
  </si>
  <si>
    <t>Youth centers</t>
  </si>
  <si>
    <t>Youth center visits</t>
  </si>
  <si>
    <t>sport_center_count</t>
  </si>
  <si>
    <t>sport_center_usage</t>
  </si>
  <si>
    <t>The number of sport centers was recorded for each district.</t>
  </si>
  <si>
    <t>The number of visits to sport centers within each district was recorded.</t>
  </si>
  <si>
    <t>Sport centers</t>
  </si>
  <si>
    <t>Sport center visits</t>
  </si>
  <si>
    <t>sport_yard_count</t>
  </si>
  <si>
    <t>The number of sport yards was recorded for each district.</t>
  </si>
  <si>
    <t>Sport yards</t>
  </si>
  <si>
    <t>sport_yard_usage</t>
  </si>
  <si>
    <t>The number of visits to sport yards within each district was recorded.</t>
  </si>
  <si>
    <t>Sport yard visits</t>
  </si>
  <si>
    <t>data_file</t>
  </si>
  <si>
    <t>Food quality tests</t>
  </si>
  <si>
    <t>Percentage of food health and hygiene standards  (/9) with 100% of samples passing quality testing was recorded.</t>
  </si>
  <si>
    <t>Bangkok subdistrict boundaries (2019)</t>
  </si>
  <si>
    <t>Bangkok liveability method</t>
  </si>
  <si>
    <t>OpenStreetMap (2019)</t>
  </si>
  <si>
    <t>Bangkok street network (2019)</t>
  </si>
  <si>
    <t>Canal water storage DO (mg/L; 2018)</t>
  </si>
  <si>
    <t>Canal water storage BOD (mg/L; 2018)</t>
  </si>
  <si>
    <t>Canal water storage BOD &lt; 6 mg/L (2018)</t>
  </si>
  <si>
    <t>Number of main road of traffic jams (2018)</t>
  </si>
  <si>
    <t>Average days of rain (main road flood areas;  2018)</t>
  </si>
  <si>
    <t>Average maximum intensity (main road flood areas;  2018)</t>
  </si>
  <si>
    <t>Average days of flooding  (main road flood areas;  2018)</t>
  </si>
  <si>
    <t>Air quality monitoring stations (2019)</t>
  </si>
  <si>
    <t>population (2019)</t>
  </si>
  <si>
    <t>Main road flood area location count (2018)</t>
  </si>
  <si>
    <t>Vulnerable flood area count (2018)</t>
  </si>
  <si>
    <t>Fire incidence (2018)</t>
  </si>
  <si>
    <t>Percentage of residents living within 800 metres of a train station (2014)</t>
  </si>
  <si>
    <t>Percentage of residents living within 800 metres of a ferry terminal or pier (2014)</t>
  </si>
  <si>
    <t>Number of restaurants (2019)</t>
  </si>
  <si>
    <t>Number of supermarkets (2019)</t>
  </si>
  <si>
    <t>Number of minimarts (2019)</t>
  </si>
  <si>
    <t>Number of stalls (2019)</t>
  </si>
  <si>
    <t>Number of markets (2019)</t>
  </si>
  <si>
    <t>Access to public open space  (2014)</t>
  </si>
  <si>
    <t>Percentage of residents living within 400 metres of a bus rapid transfer express station (2014)</t>
  </si>
  <si>
    <t>flood vulnerability (2014)</t>
  </si>
  <si>
    <t>temples (2014)</t>
  </si>
  <si>
    <t>schools (2014)</t>
  </si>
  <si>
    <t>public transport stops (2014)</t>
  </si>
  <si>
    <t>community locations (2014)</t>
  </si>
  <si>
    <t>open space (2014)</t>
  </si>
  <si>
    <t>destinations (2019)</t>
  </si>
  <si>
    <t>Number of locations with reported crime (2019)</t>
  </si>
  <si>
    <t>Number of locations with reported road accidents (2019)</t>
  </si>
  <si>
    <t>Total public green area percent (2019)</t>
  </si>
  <si>
    <t>Number of green areas (2019)</t>
  </si>
  <si>
    <t>Total public green area per capita (m²; 2019)</t>
  </si>
  <si>
    <t>Enhanced Vegetation Index (EVI, annual mean; 2019)</t>
  </si>
  <si>
    <t>Normalised Difference Vegetation Index (NDVI, annual mean; 2019)</t>
  </si>
  <si>
    <t>Vegetation Percent (mean; December 2018)</t>
  </si>
  <si>
    <t>Vegetation Percent (standard deviation; December 2018)</t>
  </si>
  <si>
    <t>Percentage of residents living within 400 metres of public open space  (2019)</t>
  </si>
  <si>
    <t>Percentage of residents living within 400 metres of large public open space  (1.5 hectares or larger; 2019)</t>
  </si>
  <si>
    <t>Percentage of residents living 800 metres distance of any public transport (2019)</t>
  </si>
  <si>
    <t>Number of registered farmer househoulds expected to be impacted by drought (2016)</t>
  </si>
  <si>
    <t>Average age (2018)</t>
  </si>
  <si>
    <t>Health centers (2018)</t>
  </si>
  <si>
    <t>Percentage of residents living 800 metres distance of a supermarket (2019)</t>
  </si>
  <si>
    <t>Permitted sidewalk hawker/stall locations (2019)</t>
  </si>
  <si>
    <t>Number of  hawkers/stalls (2019)</t>
  </si>
  <si>
    <t>Food quality tests (2019)</t>
  </si>
  <si>
    <t>Percentage of food standards (/9) with 100% test pass rate (2019)</t>
  </si>
  <si>
    <t>Number of primary schools (2016)</t>
  </si>
  <si>
    <t>Average National General Education (O-NET) score for BMA primary schools for each of four core subjects (Thai, mathematics, science and English; 2016)</t>
  </si>
  <si>
    <t>Number of temples (2014)</t>
  </si>
  <si>
    <t>Number of museums (2018)</t>
  </si>
  <si>
    <t>Number of youth centers (2018)</t>
  </si>
  <si>
    <t>Visits to youth centers (2018)</t>
  </si>
  <si>
    <t>Number of sport centers (2018)</t>
  </si>
  <si>
    <t>Visits to sport centers (2018)</t>
  </si>
  <si>
    <t>Number of sport yards (2018)</t>
  </si>
  <si>
    <t>Visits to sport yards (2018)</t>
  </si>
  <si>
    <t>Coefficient of inequality (2017)</t>
  </si>
  <si>
    <t>Average monthly cost of living per person (Baht; 2017)</t>
  </si>
  <si>
    <t>Bangkok Metropolitan Administration (BMA) and Healthy Liveable Cities group, RMIT University  2019-20.  Grey indicates no data.</t>
  </si>
  <si>
    <t>stationID</t>
  </si>
  <si>
    <t>/ `total waste (solid + recyclable + hazardous; tonnes)`</t>
  </si>
  <si>
    <t>Percentage hazardous waste (2018)</t>
  </si>
  <si>
    <t>The percentage contribution of local taxes to overall BMA tax revenue (2019)</t>
  </si>
  <si>
    <t>documentation_section_order</t>
  </si>
  <si>
    <t>The order of sections in the documentation, corresponding to dimensions in the Datasets tab</t>
  </si>
  <si>
    <t>Study region boundaries,Population and communities,City problems impacting health and wellbeing,Health-promoting environments,Enhancing quality of life,Social development</t>
  </si>
  <si>
    <t>population (persons)</t>
  </si>
  <si>
    <t>houses</t>
  </si>
  <si>
    <t>count of communities</t>
  </si>
  <si>
    <t>population in community</t>
  </si>
  <si>
    <t>population out community</t>
  </si>
  <si>
    <t xml:space="preserve">Crime-prone areas </t>
  </si>
  <si>
    <t>Road accident prone areas</t>
  </si>
  <si>
    <t>Fresh Market</t>
  </si>
  <si>
    <t>Flea Market</t>
  </si>
  <si>
    <t>Convenience stores</t>
  </si>
  <si>
    <t>Public Health Centres</t>
  </si>
  <si>
    <t>Hospitals</t>
  </si>
  <si>
    <t>Elderly Clubs</t>
  </si>
  <si>
    <t>Fire Stations</t>
  </si>
  <si>
    <t>Metropolitan Police Stations</t>
  </si>
  <si>
    <t>Mosques</t>
  </si>
  <si>
    <t>Shrines</t>
  </si>
  <si>
    <t>Schools</t>
  </si>
  <si>
    <t xml:space="preserve">Vocational training center </t>
  </si>
  <si>
    <t>Roads / Soi with flood problems</t>
  </si>
  <si>
    <t>Roads/Soi with traffic congestion problems</t>
  </si>
  <si>
    <t>Sports Ground</t>
  </si>
  <si>
    <t>Book house</t>
  </si>
  <si>
    <t>Bang Phlat district, July 2020</t>
  </si>
  <si>
    <t>Bang Phlat liveability indicators 2020-08-15</t>
  </si>
  <si>
    <t>Preschool Centre</t>
  </si>
  <si>
    <t>population_persons</t>
  </si>
  <si>
    <t>population_houses</t>
  </si>
  <si>
    <t>community_count</t>
  </si>
  <si>
    <t>community_population_in</t>
  </si>
  <si>
    <t>community_population_out</t>
  </si>
  <si>
    <t>vulnerable_crime</t>
  </si>
  <si>
    <t>vulnerable_road_accident</t>
  </si>
  <si>
    <t>market_fresh</t>
  </si>
  <si>
    <t>market_flea</t>
  </si>
  <si>
    <t>convenience_stores</t>
  </si>
  <si>
    <t>health_hospitals</t>
  </si>
  <si>
    <t>health_elderly_clubs</t>
  </si>
  <si>
    <t>fire_stations</t>
  </si>
  <si>
    <t>police_stations</t>
  </si>
  <si>
    <t>regious_sites_temples</t>
  </si>
  <si>
    <t>regious_sites_mosques</t>
  </si>
  <si>
    <t>regious_sites_shrines</t>
  </si>
  <si>
    <t>education_schools</t>
  </si>
  <si>
    <t>education_preschool</t>
  </si>
  <si>
    <t>education_vocational</t>
  </si>
  <si>
    <t>roads_flooding</t>
  </si>
  <si>
    <t>roads_congestion</t>
  </si>
  <si>
    <t>culture_sports</t>
  </si>
  <si>
    <t>culture_book_house</t>
  </si>
  <si>
    <t>culture_museums</t>
  </si>
  <si>
    <t>Data at district level were prepared by the Bangkok Metropolitan Administration and supplied as an Excel workbook for a series of Bang Phlat specific indicators</t>
  </si>
  <si>
    <t>The number of population in Bang Phlat district by sub district in year 2019 was recorded.</t>
  </si>
  <si>
    <t>The number of houses in Bang Phlat district by sub district in year 2019 was recorded.</t>
  </si>
  <si>
    <t>The count of communities in year 2019 was recorded.</t>
  </si>
  <si>
    <t>The population in communities in year 2019 was recorded.</t>
  </si>
  <si>
    <t>The population out of communities in year 2019 was recorded.</t>
  </si>
  <si>
    <t>The number of fresh markets in year 2018 was recorded.</t>
  </si>
  <si>
    <t>The number of flea markets in year 2018 was recorded.</t>
  </si>
  <si>
    <t>The number of convenience stores (such as supermarkets, mini-mart) in year 2018 was recorded.</t>
  </si>
  <si>
    <t>The number of public health centres in year 2018 was recorded.</t>
  </si>
  <si>
    <t>The number of hospitals in year 2018 was recorded.</t>
  </si>
  <si>
    <t>The number of elderly clubs in year 2018 was recorded.</t>
  </si>
  <si>
    <t>The number of fire stations a in year 2018 was recorded.</t>
  </si>
  <si>
    <t>The number of metropolitan police stations in year 2018 was recorded.</t>
  </si>
  <si>
    <t>The number of temples in year 2018 was recorded.</t>
  </si>
  <si>
    <t>The number of mosques in year 2018 was recorded.</t>
  </si>
  <si>
    <t>The number of shrines in year 2018 was recorded.</t>
  </si>
  <si>
    <t>The numer of schools in year 2018 was recorded.</t>
  </si>
  <si>
    <t>The numer of preschool centre in year 2018 was recorded.</t>
  </si>
  <si>
    <t>The numer of vocational training center in year 2018 was recorded.</t>
  </si>
  <si>
    <t>The number of roads / soi with flood problems  in year 2018 was recorded.</t>
  </si>
  <si>
    <t>The number of roads/soi with traffic congestion problems (during rush hour, morning and evening) in year 2018 was recorded.</t>
  </si>
  <si>
    <t>The number of sports ground in year 2018 was recorded.</t>
  </si>
  <si>
    <t>The number of libraries in year 2018 was recorded.</t>
  </si>
  <si>
    <t>The number of museum in year 2018 was recorded.</t>
  </si>
  <si>
    <t>pop</t>
  </si>
  <si>
    <t>commu</t>
  </si>
  <si>
    <t>cri-ac</t>
  </si>
  <si>
    <t>con sto</t>
  </si>
  <si>
    <t>health</t>
  </si>
  <si>
    <t>Fire Station</t>
  </si>
  <si>
    <t>religious sites</t>
  </si>
  <si>
    <t>school</t>
  </si>
  <si>
    <t>flood</t>
  </si>
  <si>
    <t>traffic</t>
  </si>
  <si>
    <t>The number of population in Bang Phlat district by sub district in year 2019</t>
  </si>
  <si>
    <t>The number of houses in Bang Phlat district by sub district in year 2019</t>
  </si>
  <si>
    <t>The count of communities in year 2019</t>
  </si>
  <si>
    <t>The population in communities in year 2019</t>
  </si>
  <si>
    <t>The population out of communities in year 2019</t>
  </si>
  <si>
    <t>The count of crime-prone areas in year 2018</t>
  </si>
  <si>
    <t>The count of road accident prone areas in year 2018</t>
  </si>
  <si>
    <t>The number of fresh markets in year 2018</t>
  </si>
  <si>
    <t>The number of flea markets in year 2018</t>
  </si>
  <si>
    <t>The number of convenience stores (such as supermarkets, mini-mart) in year 2018</t>
  </si>
  <si>
    <t>The number of public health centres in year 2018</t>
  </si>
  <si>
    <t>The number of hospitals in year 2018</t>
  </si>
  <si>
    <t>The number of elderly clubs in year 2018</t>
  </si>
  <si>
    <t>The number of fire stations a in year 2018</t>
  </si>
  <si>
    <t>The number of metropolitan police stations in year 2018</t>
  </si>
  <si>
    <t>The number of temples in year 2018</t>
  </si>
  <si>
    <t>The number of mosques in year 2018</t>
  </si>
  <si>
    <t>The number of shrines in year 2018</t>
  </si>
  <si>
    <t>The numer of schools in year 2018</t>
  </si>
  <si>
    <t>The numer of preschool centre in year 2018</t>
  </si>
  <si>
    <t>The numer of vocational training center in year 2018</t>
  </si>
  <si>
    <t>The number of roads / soi with flood problems  in year 2018</t>
  </si>
  <si>
    <t>The number of roads/soi with traffic congestion problems (during rush hour, morning and evening) in year 2018</t>
  </si>
  <si>
    <t>The number of sports ground in year 2018</t>
  </si>
  <si>
    <t>The number of libraries in year 2018</t>
  </si>
  <si>
    <t>The number of museum in year 2018</t>
  </si>
  <si>
    <t>The count of crime-prone areas in year 2018was recorded.</t>
  </si>
  <si>
    <t>The count of road accident prone areas in year 2018 was recorded.</t>
  </si>
  <si>
    <t>./data/Thai/_from BMA/20200824/BangPhlat _BKK liveability indicators _1_kn20200815_cleaned.xlsx:9</t>
  </si>
  <si>
    <t>boundaries,boundaries</t>
  </si>
  <si>
    <t>region_where_clause_id</t>
  </si>
  <si>
    <t>region_where_clause_match</t>
  </si>
  <si>
    <t>id to match to identify region</t>
  </si>
  <si>
    <t>value of 'region_where_clause_id' to use to identify region</t>
  </si>
  <si>
    <t>changwat_en</t>
  </si>
  <si>
    <t>district_en</t>
  </si>
  <si>
    <t xml:space="preserve">The data table "Poverty Indicators 2017: Cost Dimensions with records for Bangkok overall, districts, and subdistricts" was retrieved from the Thai National Statistical Office (NSO).  Data were cleaned for processing and aligned with area IDs. </t>
  </si>
  <si>
    <t xml:space="preserve">The data table "Poverty Indicators 2017: Cost Dimensions with records for Bangkok overall, districts, and subdistricts" was retrieved from the Thai National Statistical Office (NSO).  Data were cleaned for processing and aligned with area IDs.  </t>
  </si>
  <si>
    <t>regions_of_interest</t>
  </si>
  <si>
    <t>Specific regions of interest to highlight, e.g. in plots</t>
  </si>
  <si>
    <t>regions_of_interest_variable</t>
  </si>
  <si>
    <t>subdistrict_en</t>
  </si>
  <si>
    <t>Bang Phlat, Suan Luang, Nong Chok</t>
  </si>
  <si>
    <t>regions_of_interest_scale</t>
  </si>
  <si>
    <t>Bang Phlat, Bang O, Bang Bamru, Bang Yi Khan</t>
  </si>
  <si>
    <t>front_matter</t>
  </si>
  <si>
    <t>K Nitvimol, C Higgs</t>
  </si>
  <si>
    <t>Include 'About' section?</t>
  </si>
  <si>
    <t>Include technical documentation section?</t>
  </si>
  <si>
    <t>technical_documentation</t>
  </si>
  <si>
    <t>Population and communities,City problems impacting health and wellbeing,Health-promoting environments,Enhancing quality of life</t>
  </si>
  <si>
    <t>The number of restaurants within each analysis area was recorded.</t>
  </si>
  <si>
    <t>The number of supermarkets within each analysis area was recorded.</t>
  </si>
  <si>
    <t>The number of minimarts within each analysis area was recorded.</t>
  </si>
  <si>
    <t>The number of stalls within each analysis area was recorded.</t>
  </si>
  <si>
    <t>The number of markets within each analysis area was recorded.</t>
  </si>
  <si>
    <t>The average monthly cost of living per person within each analysis area was recorded.</t>
  </si>
  <si>
    <t>The coefficient of inequality within each analysis area was recorded.  Also known as the Gini coefficient, this is defined as a ratio between 0 and 1 and is here expressed as a percentage. A low Gini coefficient is suggestive of equality in income distribution. Higher values are indicative of an increasingly disparate income distribution.  Expressed as a percentage,  0 means absolute equality (Everyone has the same income) and 100 means complete inequality.   The Gini coefficient calculation is based on the assumption that no one has a lower income than zero.</t>
  </si>
  <si>
    <t>Sewerage refers to the management of waste and surface water by drains.  Sewage means total waste water from households, commercial establishments, government agencies, hospitals, industrial and others sites, including run-off from rainstorms as well as waste water from agriculture and fisheries.</t>
  </si>
  <si>
    <t>Water quality refers to the physical, chemical, biological and sensory properties (for example, taste) of water. Water pollution means the presence of toxic chemicals in groundwater and biological substances in excess of what is found in natural water and which may pose a threat to human health and / or the environment.</t>
  </si>
  <si>
    <t>Air quality refers to the weather conditions within the area around us. High air quality is at a level that is clean, clear and free from pollution such as smoke, dust, gas etc.  Human health, plants, animals and natural resources are threatened when air pollution reaches a high concentration.  Poor air quality affects or is harmful to human health and / or the environment.</t>
  </si>
  <si>
    <t xml:space="preserve">Traffic congestion is a condition that slows down transportation speed, resulting in longer travel times and increased occurances of stationary vehicles on long roads </t>
  </si>
  <si>
    <t>Garbage (waste) means unwanted or unusable materials or any substances that are discarded after first use or unable to be reused and may be considered to be a co-product that has little economic value.  Waste is divided into 5 categories which are liquid waste, solid waste, organic waste, recyclable waste and hazardous waste.</t>
  </si>
  <si>
    <t>Floods means large amounts of water overflowing into normal land.</t>
  </si>
  <si>
    <t xml:space="preserve">Environmental safety in an urban context refers to minimisation of risk of fire, crime and road accidents. </t>
  </si>
  <si>
    <t>Passive recreation means recreational activities that do not require facilities such as a stadium or pavilion (walking, picnic, camping, swimming, biking, hiking, observing and photographing nature ).  Physical activity means an individual or team activity that has a structure that requires facilities, courses, courts, or special equipment (football, golf, tennis, et cetera).</t>
  </si>
  <si>
    <t>Greater tree coverage refers to canopy trees, being large trees with thick canopies or foliage coverings.</t>
  </si>
  <si>
    <t xml:space="preserve">Public Parks and open spaces refer to official and unofficial land reserved for sports and recreation, preserving the natural environment and providing green space for urban flood management.  The development of green areas, gardens and open spaces can increase the value of land, for example by adding amenities to create happiness or enjoyment for the public, or promoting activities to strengthen family relationships within an area. Examples of such sites include botanical parks, sports fields, children's playgrounds, marshes with water sports / fishing / community swimming pools, camps, picnic activities for families, dog parks. </t>
  </si>
  <si>
    <t>Mass transportation systems refer to public transport in the metropolitan area, usually consisting of buses subway and elevated trains.   Convenient public transportation access means refers to public transport stops accessible within a walkable distance (e.g. 500 metres) of a reference point, such as homes, schools, workplaces, markets, etc. Additional characteristics includ:  A) Public transportation can reach people with special needs, including people with physical disabilities and / or hearing impairments, including people with temporary disabilities. The elderly, children and others in vulnerable situations;  B. Frequent public transport services during peak travel times;  C. Stations or stops showing a safe and convenient environment</t>
  </si>
  <si>
    <t>Food safety refers to the practice and conditions of maintaining food quality to prevent contamination and foodborne illnesses during preparation, management and storage.   Food quality refers to properties and characteristics of food products that are acceptable to consumers and meet expectations of safety and value for money.</t>
  </si>
  <si>
    <t>Safe drinking water means water that is not contaminated with infectious substances, toxins or dangerous chemicals such as radioactive substances. It is to be of acceptable quality for safe drinking or use in food preparation</t>
  </si>
  <si>
    <t>Housing affordability refers to the capacity to purchase a house, which typically revolves around the ability to qualify for the purchase mortgage.</t>
  </si>
  <si>
    <t>Fuel access means the use of liquefied petroleum gas fuels or LPG, in particular for cooking purposes.</t>
  </si>
  <si>
    <t>Healthy population refers to the health status and health outcomes within the population.</t>
  </si>
  <si>
    <t>Good quality education means that all learners learn the value of humanity, have the knowledge needed to make an impact in improving the quality of life and well-being of each individual, as well as participating in sustainable social and economic development.   Important basic education encompasses an acceptable level of literacy and numeracy, basic scientific knowledge as well as life skills, including awareness and disease prevention.  Note: the secondary schools are not under the BMA’s responsibility.</t>
  </si>
  <si>
    <t>Access to cultural facilities means that people have access to various locations for increasing their happiness and promoting good actions. Such places or facilities include religious sites, museums, theaters, arts and craft centers, theatre, as well as cultural and music events in communities or neighborhoods.</t>
  </si>
  <si>
    <t xml:space="preserve">Wage means the money agreed upon by an employer and employees to be paid in compensation for normal working hours according to the employment contract.  The wage may be paid on a periodic basis, or according to the work done by the employee during normal working hours of the working day.  The wage includes the money that an employer pays to an employee on holidays and days off for which the employee does not work.  Fair wage means the wage rate for an employee under the national wage laws, such as the minimum wage, overtime pay, holiday pay, social security payment, etc.  Cost of living means the cost of a person or goods used to purchase goods and services according to the type and quantity needed for living, such as home expenses.  </t>
  </si>
  <si>
    <t>Access to local amenity near home refer to services provided by the BMA, as follows: community centres; public health centres; hospitals; schools; youth centres; and district offices.</t>
  </si>
  <si>
    <t>Work/life balance means that time spent dedicated to work, family, society and oneself has the right proportions to be considered well balanced.</t>
  </si>
  <si>
    <t>Sense of community refers to the feeling of people in a community that they are a part of that community, and share a desire to be involved in the sustainable development of that community.</t>
  </si>
  <si>
    <t>Definition</t>
  </si>
  <si>
    <t xml:space="preserve">Population statistics targetting Bangkok in 2018 were received from the Bangkok Metropolitan Administration, indexed by subdistrict. </t>
  </si>
  <si>
    <t>Population data were linked with boundaries using corresponding subdistrict ID numbers, and were used to create plots of the Bang Phlat indicator values for subdistricts by population in 2018.</t>
  </si>
  <si>
    <t>Accessibility within 400m was evaluated using the Python network analysis package Pandana for a series of sample points generated every 50 metres along the Bangkok OSM pedestrian network.   Population weighted averages for the proportion of sample points having access in each subdistrict were used to estimate the measure.</t>
  </si>
  <si>
    <t>Combined BMA railway stations (BTS, MRT, airtportlink, and other train stations; BMA, 2014) were analysed for Accessibility using an OSM pedestrian network, derived using OSMnx.</t>
  </si>
  <si>
    <t>Accessibility within 800m was evaluated using the Python network analysis package Pandana for a series of sample points generated every 50 metres along the Bangkok OSM pedestrian network.   Population weighted averages for the proportion of sample points having access in each subdistrict were used to estimate the measure.</t>
  </si>
  <si>
    <t>Ferry terminals / quays along the Chao Praya river and Canal Sansabai (BMA, 2014) were combined and analysed for Accessibility using an OSM pedestrian network, derived using OSMnx.</t>
  </si>
  <si>
    <t>golf IS NULL, water_feature = FALSE</t>
  </si>
  <si>
    <t>Additional string for public area criteria</t>
  </si>
  <si>
    <t xml:space="preserve"> AND </t>
  </si>
  <si>
    <t>{x}</t>
  </si>
  <si>
    <t>comma-seperated list</t>
  </si>
  <si>
    <t>{"amenity":["aged_care","animal_boarding","allotments","animal_boarding","bank","bar","biergarten","boatyard","carpark","childcare","casino","church","club","club_house","college","conference_centre","embassy","fast_food","garden_centre","grave_yard","hospital","gym","kindergarten","monastery","motel","nursing_home","parking","parking_space","prison","retirement","retirement_home","retirement_village","school","scout_hut","university"],
"leisure":["garden","golf_course","horse_riding","pitch","racetrack","summer_camp","sports_club","stadium","sports_centre"],
"building":["yes"],
"area":["school"],
"natural":["fell","bay","bog","cliff","geyser","reef","scrub","sinkhole","strait","volcano","wetland","wood","water"],
"recreation_ground":["showground","school_playing_field","horse_racing","show_grounds","school_playing_fields"],
"sport":["archery","badminton","bocce","boules","bowls","croquet","dog_racing","equestrian","futsal","gokarts","golf","greyhound_racing","horse_racing","karting","lacross","lacrosse","lawn_bowls","motocross","motor","motorcycle","polo","shooting","snooker","trugo"],
"access":["customers","private","no"],
"tourism":["alpine_hut","apartment","aquarium","bed_and_breakfast","caravan_site","chalet","gallery","guest_house","hostel","hotel","information","motel","museum","theme_park","zoo"],
"garden:type":["residential","residental","private","commercial","pub","school","roof_garden"]}</t>
  </si>
  <si>
    <t>Where the keys in this json snippet are found to have values in their associated lists, these are used to indicate areas which are not flagged as public.   Incorporating Olomouc feedback regarding garden_type.  Also areas which are not necessarily public, except if located within the bounds of a broader public area were excluded (added pitch as an excluded form of leisure, and 'wood' as an excluded form of natural).  Also added 'building=yes'.  These modifications are now serving for this to more specifically signal public open space.</t>
  </si>
  <si>
    <t>("{0}" IS NULL OR "{0}" NOT IN {1})</t>
  </si>
  <si>
    <t>json</t>
  </si>
  <si>
    <t>"os_id","area_ha","beach","river","public_access","within_public","amenity","access","boundary","golf","landuse","leisure","natural","playground","recreation_ground","sport","tourism","water","wetland","waterway","wood","water_feature","min_bounding_circle_area","min_bounding_circle_diameter","roundness","linear_feature","acceptable_linear_feature","highway","place"</t>
  </si>
  <si>
    <t>Keys to be joined in a comma seperated list (already in double quotation marks)</t>
  </si>
  <si>
    <t>,</t>
  </si>
  <si>
    <t>addr:city,addr:full,addr:place,addr:postcode,addr:province,addr:street,website,wikipedia,description,addr:housenumber,addr:interpolation,designation,email,phone,ref:capad2014_osm,nswlpi:cadid,wikidata,url</t>
  </si>
  <si>
    <t>These tags are to be joined in a comma seperated list, once they have been enclosed in single quotation marks</t>
  </si>
  <si>
    <t>'{x}'</t>
  </si>
  <si>
    <t>( area_ha &gt; 0.5 AND roundness &lt; 0.25) OR ( waterway IS NOT NULL OR river IS NOT NULL )</t>
  </si>
  <si>
    <t>This is an SQL expression for used to define a linear feature based on morphological or attribute criteria.</t>
  </si>
  <si>
    <t>string</t>
  </si>
  <si>
    <t>river,riverbank,riverbed,strait,waterway,stream,ditch,river,drain,canal,rapids,drystream,brook,derelict_canal,fairway</t>
  </si>
  <si>
    <t>These tags are to be joined in a comma seperated list, once they have been enclosed in single quotation marks.  These are linear features which may or may not be public open space, but need to be treated with care so they don't link together to form large areas of open space</t>
  </si>
  <si>
    <t>os_linear</t>
  </si>
  <si>
    <t>swimming,surfing,canoe,scuba_diving,rowing,sailing,fishing,water_ski,water_sports,diving,windsurfing,canoeing,kayak</t>
  </si>
  <si>
    <t>These tags are to be joined in a comma seperated list, once they have been enclosed in single quotation marks. These tags are indicative of water features which will be excluded from consideration.</t>
  </si>
  <si>
    <t>os_water_sports</t>
  </si>
  <si>
    <t>atoll,awash_rock,bay,coastal,coastline,coastline_old,glacier,high-water,hot_spring,island,islet,lake,marsh,oasis,old_coastline_import,peninsula,pond,river,river_terrace,riverbank,riverbed,shoal,spring,strait,stream,swamp,swimming_pool,underwater_rock,unprotected_spring,unprotected_well,water,water_park,waterfall,waterhole,waterway,wetland</t>
  </si>
  <si>
    <t>These tags are to be joined in a comma seperated list, once they have been enclosed in single quotation marks  Beach and riverbank are omitted here, but otherwise these value tags indicate areas of blue space which will be excluded when determining both access and size of parks.  The limitation of this is, that it won't count a lake in a park as contributing to the size of the park if the containing park polygon has a hole cut in it where the lake would be.  However, the laternative could lead to misclassification of public open space (e.g. inclusion of rivers etc).  This is evaluated against keys of natural, landuse, and leisure.</t>
  </si>
  <si>
    <t>os_water</t>
  </si>
  <si>
    <t>{"access":["employee","no","private","privates","staff"],"landuse":["military","industrial"]}</t>
  </si>
  <si>
    <t>Where the keys in this json snippet are found to have values in their associated lists, these are grounds for exclusion.  This snippet is used to format exclusion criteria using OR logic.</t>
  </si>
  <si>
    <t xml:space="preserve"> OR </t>
  </si>
  <si>
    <t>"{0}" IN {1}</t>
  </si>
  <si>
    <t>os_excluded_values</t>
  </si>
  <si>
    <t>military,agricultural,forestry</t>
  </si>
  <si>
    <t>Tags are joined using OR logic, and are used to define exclusion criteria where values are not null</t>
  </si>
  <si>
    <t>"{x}" IS NOT NULL</t>
  </si>
  <si>
    <t>os_excluded_keys</t>
  </si>
  <si>
    <t>national_park,nature_reserve,forest,state_forest,state_park,regional_park,park,county_park</t>
  </si>
  <si>
    <t>common,conservation,forest,garden,leisure,park,recreation_ground,sport,trees,village_green,winter_sports,wood,dog_park,nature_reserve,off_leash,sports_centre,riverbank,beach</t>
  </si>
  <si>
    <t>These tags are to be joined in a comma seperated list, once they have been enclosed in single quotation marks.   I omitted 'pitch' (which are private basketball courts in some places, e.g. Sao Paulo), and blue space tags (e.g. river) which are not relevant for this project.  Note that while wood is included here, it is marked as being not public below (as there are many places tagged as natural=wood on OSM which would not be thought of as public open space)</t>
  </si>
  <si>
    <t>leisure IS NOT NULL,beach IS NOT NULL,place  =  'square',highway = 'pedestrian'</t>
  </si>
  <si>
    <t>These are specific inclusion criteria which are to be joined as an OR query, using a specific table alias.  Hence, it is easier to autogenerate this SQL snippet than write it out.  I omitted natural is not null, and sport is not null as these seem to return too many false positives when trying to identify those open spaces which might be public.</t>
  </si>
  <si>
    <t>p.{x}</t>
  </si>
  <si>
    <t>os_inclusion</t>
  </si>
  <si>
    <t>beach,river,water,waterway,wetland,access,leisure,natural,sport,landuse,playground,boundary,recreation_ground,golf,military,agricultural,forestry,tourism,shop,supermarket,amenity,building,community_centre,place_of_worship,tourism,cuisine,gambling,place,highway,swimming_pool,garden:type</t>
  </si>
  <si>
    <t>These tag keys are assumed to be present on OSM features in order to evaluate values (null or otherwise); if they don't exist, they are created with null values when setting up OSM data</t>
  </si>
  <si>
    <t>os_required</t>
  </si>
  <si>
    <t>criteria</t>
  </si>
  <si>
    <t>explanation</t>
  </si>
  <si>
    <t>join</t>
  </si>
  <si>
    <t>comprehension</t>
  </si>
  <si>
    <t>variable</t>
  </si>
  <si>
    <t>Any additional notes for this resource.</t>
  </si>
  <si>
    <t>Any citations for this resources.</t>
  </si>
  <si>
    <t>If the data is to be graphed as a scatterplot and barchart, the area scale to use for this.</t>
  </si>
  <si>
    <t>A particular value representing no data for a particular raster cell.  The data product documentation may describe this value.</t>
  </si>
  <si>
    <t>The statistic to be used to summarise the raster data for the specified area scale (for example, 'mean' or 'std' for standard deviation)</t>
  </si>
  <si>
    <t>An offset amount for the raster data, if required (else, 0)</t>
  </si>
  <si>
    <t>A multiplication factor for the raster data (for example, for scaling proportions to percentages)</t>
  </si>
  <si>
    <t>The theoretical range of values in the data [minimum, maximum], to aid scaling up to the intended units.  The data product documentation may describe these values.</t>
  </si>
  <si>
    <t>A scaling factor for raster data in order to display meaningful units.  The data product documentation may describe this value.</t>
  </si>
  <si>
    <t>The raster band containing data to be extracted</t>
  </si>
  <si>
    <t xml:space="preserve">Optional field present in the data which contains additional data to be displayed </t>
  </si>
  <si>
    <t>Optional name to display on hover for the interactive output report maps</t>
  </si>
  <si>
    <t>An optional comma seperated list indicating variables for longitude and latitude present in a linkage dataset that can be used to overlay additional data (e.g. monitoring station point locations) when producing static or interactive maps for the output report</t>
  </si>
  <si>
    <r>
      <t xml:space="preserve">an optional comma seperated list of rates to calculate for a linkage-based count indicator: </t>
    </r>
    <r>
      <rPr>
        <i/>
        <sz val="11"/>
        <color theme="1"/>
        <rFont val="Calibri"/>
        <family val="2"/>
        <scheme val="minor"/>
      </rPr>
      <t>overall</t>
    </r>
    <r>
      <rPr>
        <sz val="11"/>
        <color theme="1"/>
        <rFont val="Calibri"/>
        <family val="2"/>
        <scheme val="minor"/>
      </rPr>
      <t xml:space="preserve"> (the direct measure, which is default); </t>
    </r>
    <r>
      <rPr>
        <i/>
        <sz val="11"/>
        <color theme="1"/>
        <rFont val="Calibri"/>
        <family val="2"/>
        <scheme val="minor"/>
      </rPr>
      <t>area</t>
    </r>
    <r>
      <rPr>
        <sz val="11"/>
        <color theme="1"/>
        <rFont val="Calibri"/>
        <family val="2"/>
        <scheme val="minor"/>
      </rPr>
      <t>:[</t>
    </r>
    <r>
      <rPr>
        <i/>
        <sz val="11"/>
        <color theme="1"/>
        <rFont val="Calibri"/>
        <family val="2"/>
        <scheme val="minor"/>
      </rPr>
      <t>n</t>
    </r>
    <r>
      <rPr>
        <sz val="11"/>
        <color theme="1"/>
        <rFont val="Calibri"/>
        <family val="2"/>
        <scheme val="minor"/>
      </rPr>
      <t xml:space="preserve">] gives the rate per </t>
    </r>
    <r>
      <rPr>
        <i/>
        <sz val="11"/>
        <color theme="1"/>
        <rFont val="Calibri"/>
        <family val="2"/>
        <scheme val="minor"/>
      </rPr>
      <t>n</t>
    </r>
    <r>
      <rPr>
        <sz val="11"/>
        <color theme="1"/>
        <rFont val="Calibri"/>
        <family val="2"/>
        <scheme val="minor"/>
      </rPr>
      <t xml:space="preserve"> square kilometres (e.g. area:1 gives number per sqkm of a count indicator); </t>
    </r>
    <r>
      <rPr>
        <i/>
        <sz val="11"/>
        <color theme="1"/>
        <rFont val="Calibri"/>
        <family val="2"/>
        <scheme val="minor"/>
      </rPr>
      <t>household</t>
    </r>
    <r>
      <rPr>
        <sz val="11"/>
        <color theme="1"/>
        <rFont val="Calibri"/>
        <family val="2"/>
        <scheme val="minor"/>
      </rPr>
      <t>:[</t>
    </r>
    <r>
      <rPr>
        <i/>
        <sz val="11"/>
        <color theme="1"/>
        <rFont val="Calibri"/>
        <family val="2"/>
        <scheme val="minor"/>
      </rPr>
      <t>n</t>
    </r>
    <r>
      <rPr>
        <sz val="11"/>
        <color theme="1"/>
        <rFont val="Calibri"/>
        <family val="2"/>
        <scheme val="minor"/>
      </rPr>
      <t xml:space="preserve">] gives the rate per </t>
    </r>
    <r>
      <rPr>
        <i/>
        <sz val="11"/>
        <color theme="1"/>
        <rFont val="Calibri"/>
        <family val="2"/>
        <scheme val="minor"/>
      </rPr>
      <t>n</t>
    </r>
    <r>
      <rPr>
        <sz val="11"/>
        <color theme="1"/>
        <rFont val="Calibri"/>
        <family val="2"/>
        <scheme val="minor"/>
      </rPr>
      <t xml:space="preserve"> households; and </t>
    </r>
    <r>
      <rPr>
        <i/>
        <sz val="11"/>
        <color theme="1"/>
        <rFont val="Calibri"/>
        <family val="2"/>
        <scheme val="minor"/>
      </rPr>
      <t>population</t>
    </r>
    <r>
      <rPr>
        <sz val="11"/>
        <color theme="1"/>
        <rFont val="Calibri"/>
        <family val="2"/>
        <scheme val="minor"/>
      </rPr>
      <t>:[</t>
    </r>
    <r>
      <rPr>
        <i/>
        <sz val="11"/>
        <color theme="1"/>
        <rFont val="Calibri"/>
        <family val="2"/>
        <scheme val="minor"/>
      </rPr>
      <t>n</t>
    </r>
    <r>
      <rPr>
        <sz val="11"/>
        <color theme="1"/>
        <rFont val="Calibri"/>
        <family val="2"/>
        <scheme val="minor"/>
      </rPr>
      <t xml:space="preserve">] gives the rate per </t>
    </r>
    <r>
      <rPr>
        <i/>
        <sz val="11"/>
        <color theme="1"/>
        <rFont val="Calibri"/>
        <family val="2"/>
        <scheme val="minor"/>
      </rPr>
      <t>n</t>
    </r>
    <r>
      <rPr>
        <sz val="11"/>
        <color theme="1"/>
        <rFont val="Calibri"/>
        <family val="2"/>
        <scheme val="minor"/>
      </rPr>
      <t xml:space="preserve"> population.  These are calculated as seperate indicators for each area scale defined for this measure, and the name of the indicators is modified according to the values provided.</t>
    </r>
  </si>
  <si>
    <t>A column in a linkage dataset to be filled downwards if there are any blanks, under the assumption that this is appropriate</t>
  </si>
  <si>
    <t>The target of this indicator, including direction (this is not directly used to create a dichotomous measure, however it may be recorded here to support later entry in the ISID web portal)</t>
  </si>
  <si>
    <t>If any aggregation is to be undertaken when undertaking summaries of areas defined in the resource data (for linkage data)</t>
  </si>
  <si>
    <t>The units of the indicator (e.g. a number #, a percentage %, days, mg/L, etc)</t>
  </si>
  <si>
    <t>An optional formula that can be provided to derive a measure using another column in an Excel linkage worksheet</t>
  </si>
  <si>
    <t>The name of the field in the Excel workbook to be mapped, or else a simple name to be used when mapping this measure</t>
  </si>
  <si>
    <r>
      <t xml:space="preserve">The area scales (corresponding to areas of interest defined in </t>
    </r>
    <r>
      <rPr>
        <b/>
        <i/>
        <sz val="11"/>
        <color theme="1"/>
        <rFont val="Calibri"/>
        <family val="2"/>
        <scheme val="minor"/>
      </rPr>
      <t>Parameters</t>
    </r>
    <r>
      <rPr>
        <sz val="11"/>
        <color theme="1"/>
        <rFont val="Calibri"/>
        <family val="2"/>
        <scheme val="minor"/>
      </rPr>
      <t>) measures are to be calculated for using this resource</t>
    </r>
  </si>
  <si>
    <t>The resolution of the data (e.g. 'subdistrict' for population data, or 'area summary' for linkage indicators, or in metres where this relates to a raster source, otherwise the geometry type/scale for vector data)</t>
  </si>
  <si>
    <t>The URL for the licence agreement, where known</t>
  </si>
  <si>
    <t>The licence agreement for the resource, if any</t>
  </si>
  <si>
    <t>The date the resource was acquired</t>
  </si>
  <si>
    <t>The URL for the resource, where applicable</t>
  </si>
  <si>
    <t>The spatial reference EPSG numeric code for any spatial data used (e.g. 4326, or 32647)</t>
  </si>
  <si>
    <t>If any special encoding has been used for the data (e.g. Bangkok GIS shape files had TIS-620 encoding; this was the only case where this field was used)</t>
  </si>
  <si>
    <t>The data type of the resource, for example 'float' (or floating point, e.g. 0.848411), 'integer' (e.g. 4561), raster:float64 (raster data containing floating point values).  If in doubt, you can copy examples used by other similar indicators already specified.</t>
  </si>
  <si>
    <t>If the resource is an Excel workbook, the name of the worksheet in which the data is located.</t>
  </si>
  <si>
    <t>The location of the resource, relative to the project root directory.  Note that unix format is required, with forward slashes instead of backward slashes for directory paths.</t>
  </si>
  <si>
    <t>An optional comma-seperated list of United Nations Sustainable Development Goal (SDGs) numbers the indicator is associated with</t>
  </si>
  <si>
    <t>The methods used for the specific purpose the resource is being used for.  These are reported in the project output, for example, as methods used for a specific indicator.</t>
  </si>
  <si>
    <t>Any methods, including details about data retrieval, for the overall dataset.  This is reported in the project output.</t>
  </si>
  <si>
    <t>The data publisher or custodian</t>
  </si>
  <si>
    <t>The year the resource is intended to represent in this project</t>
  </si>
  <si>
    <t>The year the dataset was published</t>
  </si>
  <si>
    <t>The name of the dataset from which this resource is drawn.</t>
  </si>
  <si>
    <t>The study region the resource is to be used for (e.g. 'Bangkok', or 'Bang Phlat')</t>
  </si>
  <si>
    <r>
      <t>The type of this resource with regard to its purpose (e.g. types of indicators include 'linkage', 'access', and 'raster'; the type of 'destinations' is the '</t>
    </r>
    <r>
      <rPr>
        <i/>
        <sz val="11"/>
        <color theme="1"/>
        <rFont val="Calibri"/>
        <family val="2"/>
        <scheme val="minor"/>
      </rPr>
      <t>name_s'</t>
    </r>
    <r>
      <rPr>
        <sz val="11"/>
        <color theme="1"/>
        <rFont val="Calibri"/>
        <family val="2"/>
        <scheme val="minor"/>
      </rPr>
      <t xml:space="preserve"> value of the access indicator they are to be used to calculate)</t>
    </r>
  </si>
  <si>
    <t>The use to which the resource will be put (e.g. 'boundaries','methods', 'population', or 'indicators')</t>
  </si>
  <si>
    <t>The variable name used for this resource (lower case, no special characters)</t>
  </si>
  <si>
    <t>The name of this indicator measure</t>
  </si>
  <si>
    <t>The corresponding category for this resource entry.  These form sub-sections in the final output report.</t>
  </si>
  <si>
    <r>
      <t>The Bangkok indicator dimension, as listed in the '</t>
    </r>
    <r>
      <rPr>
        <b/>
        <i/>
        <sz val="11"/>
        <color theme="1"/>
        <rFont val="Calibri"/>
        <family val="2"/>
        <scheme val="minor"/>
      </rPr>
      <t>2020 indicators</t>
    </r>
    <r>
      <rPr>
        <sz val="11"/>
        <color theme="1"/>
        <rFont val="Calibri"/>
        <family val="2"/>
        <scheme val="minor"/>
      </rPr>
      <t>' worksheet, for this resource entry if any; or, one of the conceptual categories of 'Study region boundaries' or 'Population and communities'.  These are used as chapters in the generated report on project resources and indicators.</t>
    </r>
  </si>
  <si>
    <t>A catalog of project resources (rows) aligned with specific usage (for example, for calculating a specific indicator) including key details required for processing including, provenance, currency, licence requirements, storage location, and any usage notes.  The columns are as follows:</t>
  </si>
  <si>
    <t>Resources</t>
  </si>
  <si>
    <t>Each row is a specific parameter, and columns may be appended for new study regions that may be processed.   See the parameter sheet for explanations of project specific parameters that may be modified.</t>
  </si>
  <si>
    <t>Parameters</t>
  </si>
  <si>
    <t>The initial set of indicators discussed for the project in 2019</t>
  </si>
  <si>
    <t>2019 indicators (for reference)</t>
  </si>
  <si>
    <t>The measure may have been previously discussed, but may no longer be required</t>
  </si>
  <si>
    <t>The measure is to be processed at a future date, pending data availability</t>
  </si>
  <si>
    <t>Future measure</t>
  </si>
  <si>
    <t>The measure needs something in order to be calculated (e.g. 'clarification', or 'data')</t>
  </si>
  <si>
    <t>Requires …</t>
  </si>
  <si>
    <t>The data for the measure has been acquired, but needs to be prepared and checked prior to processing</t>
  </si>
  <si>
    <t>Data preparation</t>
  </si>
  <si>
    <t>The data for the measure has been cleaned, and pending configuration the indicator is ready for processing</t>
  </si>
  <si>
    <t>Cleaned</t>
  </si>
  <si>
    <t>The listed measure has been completed</t>
  </si>
  <si>
    <t>A full list of specific measures, grouped by Dimension and Indicator groups, along with calculation status.  The calculation status determines the colour coding as follows:</t>
  </si>
  <si>
    <t>2020 indicators</t>
  </si>
  <si>
    <t>A list of domains and associated indicator groups with a brief definition, and a running tally of completion as checked off manually in the '2020 indicators' sheet</t>
  </si>
  <si>
    <t>Bangkok context definitions</t>
  </si>
  <si>
    <t>In addition to containing project and study region specific parameters which are used by the scripted process, it also provides a a catalogue of project resources.</t>
  </si>
  <si>
    <t>This workbook is used to configure the processing of liveability indicators given available data for Bangkok in 2018, and/or other study regions and time points.</t>
  </si>
  <si>
    <t>Carl Higgs, Amanda Alderton, Korn Nitvimol and Hannah Badland, 2019-2020</t>
  </si>
  <si>
    <t>Bangkok Liveability: Spatial indicator framework</t>
  </si>
  <si>
    <t>indicator_measure</t>
  </si>
  <si>
    <t>variable_name</t>
  </si>
  <si>
    <t>1km study region buffer</t>
  </si>
  <si>
    <t>osm_destinations</t>
  </si>
  <si>
    <t>The specific criteria which may be user modified</t>
  </si>
  <si>
    <t>An explanation of the role this criteria plays in determining areas of open space</t>
  </si>
  <si>
    <t>how the list elements are to be joined once formatted</t>
  </si>
  <si>
    <t>any post hoc re-formatting to be done to the list</t>
  </si>
  <si>
    <t>the particular format of this type of criteria (guiding how they are to be entered in the 'criteria' cell)</t>
  </si>
  <si>
    <t>variable name for a set of criteria</t>
  </si>
  <si>
    <t>osm_open_space</t>
  </si>
  <si>
    <t>The description for this tag where available sourced from the OSM wiki or TagInfo</t>
  </si>
  <si>
    <t>An optional condition that may be used to combine queries (by default, OR)</t>
  </si>
  <si>
    <t>An audit of the global frequency of this tag combination in November 2018</t>
  </si>
  <si>
    <t>An OpenStreetMap key tag, which may be used in combination with specific values (see value)</t>
  </si>
  <si>
    <r>
      <t xml:space="preserve">An OpenStreetMap key tag, which may be used in combination with specific values (see </t>
    </r>
    <r>
      <rPr>
        <i/>
        <sz val="11"/>
        <color theme="1"/>
        <rFont val="Calibri"/>
        <family val="2"/>
        <scheme val="minor"/>
      </rPr>
      <t>value</t>
    </r>
    <r>
      <rPr>
        <sz val="11"/>
        <color theme="1"/>
        <rFont val="Calibri"/>
        <family val="2"/>
        <scheme val="minor"/>
      </rPr>
      <t>)</t>
    </r>
  </si>
  <si>
    <t>A plain language name for this destination</t>
  </si>
  <si>
    <t>A variable name for this destination (lower case, no special characters or spaces)</t>
  </si>
  <si>
    <t>A mapping of key-value pair parameters to identify destinations using OpenStreetMap data.  See taginfo.openstreetmap.org to query key-value pair tags present in OpenStreetMap, as well as wiki.openstreetmap.org for guidelines on usage for particular features.</t>
  </si>
  <si>
    <t>Columns</t>
  </si>
  <si>
    <t>Colour codes</t>
  </si>
  <si>
    <r>
      <t xml:space="preserve">The content of the </t>
    </r>
    <r>
      <rPr>
        <b/>
        <i/>
        <sz val="11"/>
        <color theme="1"/>
        <rFont val="Calibri"/>
        <family val="2"/>
        <scheme val="minor"/>
      </rPr>
      <t>Parameters</t>
    </r>
    <r>
      <rPr>
        <sz val="11"/>
        <color theme="1"/>
        <rFont val="Calibri"/>
        <family val="2"/>
        <scheme val="minor"/>
      </rPr>
      <t xml:space="preserve"> and </t>
    </r>
    <r>
      <rPr>
        <b/>
        <i/>
        <sz val="11"/>
        <color theme="1"/>
        <rFont val="Calibri"/>
        <family val="2"/>
        <scheme val="minor"/>
      </rPr>
      <t>Resources</t>
    </r>
    <r>
      <rPr>
        <sz val="11"/>
        <color theme="1"/>
        <rFont val="Calibri"/>
        <family val="2"/>
        <scheme val="minor"/>
      </rPr>
      <t xml:space="preserve"> sheets is used to respectively determine the overall project settings, and how specific indicator measures are calculated.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</si>
</sst>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1" x14ac:knownFonts="1">
    <font>
      <sz val="11"/>
      <color theme="1"/>
      <name val="Calibri"/>
      <family val="2"/>
      <scheme val="minor"/>
    </font>
    <font>
      <b/>
      <sz val="11"/>
      <color theme="1"/>
      <name val="Calibri"/>
      <family val="2"/>
      <scheme val="minor"/>
    </font>
    <font>
      <u/>
      <sz val="11"/>
      <color theme="10"/>
      <name val="Calibri"/>
      <family val="2"/>
      <scheme val="minor"/>
    </font>
    <font>
      <b/>
      <sz val="11"/>
      <color theme="1"/>
      <name val="Arial"/>
      <family val="2"/>
    </font>
    <font>
      <sz val="11"/>
      <color theme="1"/>
      <name val="Arial"/>
      <family val="2"/>
    </font>
    <font>
      <vertAlign val="superscript"/>
      <sz val="11"/>
      <color theme="1"/>
      <name val="Arial"/>
      <family val="2"/>
    </font>
    <font>
      <u/>
      <sz val="11"/>
      <color theme="1"/>
      <name val="Arial"/>
      <family val="2"/>
    </font>
    <font>
      <b/>
      <sz val="11"/>
      <name val="Calibri"/>
      <family val="2"/>
      <scheme val="minor"/>
    </font>
    <font>
      <b/>
      <i/>
      <sz val="11"/>
      <color theme="1"/>
      <name val="Calibri"/>
      <family val="2"/>
      <scheme val="minor"/>
    </font>
    <font>
      <i/>
      <sz val="11"/>
      <color theme="1"/>
      <name val="Calibri"/>
      <family val="2"/>
      <scheme val="minor"/>
    </font>
    <font>
      <i/>
      <sz val="11"/>
      <color theme="1"/>
      <name val="Arial"/>
      <family val="2"/>
    </font>
    <font>
      <b/>
      <sz val="11"/>
      <color rgb="FFFF0000"/>
      <name val="Calibri"/>
      <family val="2"/>
      <scheme val="minor"/>
    </font>
    <font>
      <b/>
      <sz val="14"/>
      <color rgb="FFFF0000"/>
      <name val="Calibri"/>
      <family val="2"/>
      <scheme val="minor"/>
    </font>
    <font>
      <sz val="11"/>
      <name val="Calibri"/>
      <family val="2"/>
      <scheme val="minor"/>
    </font>
    <font>
      <u/>
      <sz val="11"/>
      <color theme="4"/>
      <name val="Calibri"/>
      <family val="2"/>
      <scheme val="minor"/>
    </font>
    <font>
      <b/>
      <sz val="11"/>
      <color rgb="FF00B050"/>
      <name val="Calibri"/>
      <family val="2"/>
      <scheme val="minor"/>
    </font>
    <font>
      <sz val="11"/>
      <color rgb="FFFF0000"/>
      <name val="Calibri"/>
      <family val="2"/>
      <scheme val="minor"/>
    </font>
    <font>
      <b/>
      <sz val="14"/>
      <name val="Calibri"/>
      <family val="2"/>
      <scheme val="minor"/>
    </font>
    <font>
      <b/>
      <sz val="10"/>
      <color theme="1"/>
      <name val="Arial"/>
      <family val="2"/>
    </font>
    <font>
      <sz val="10"/>
      <color theme="1"/>
      <name val="Arial"/>
      <family val="2"/>
    </font>
    <font>
      <sz val="10"/>
      <color rgb="FF000000"/>
      <name val="Arial"/>
      <family val="2"/>
    </font>
    <font>
      <sz val="11"/>
      <color theme="1"/>
      <name val="Calibri"/>
      <family val="2"/>
      <scheme val="minor"/>
    </font>
    <font>
      <sz val="10"/>
      <color theme="1"/>
      <name val="Times New Roman"/>
      <family val="1"/>
    </font>
    <font>
      <sz val="10"/>
      <color theme="1"/>
      <name val="Angsana New"/>
      <family val="1"/>
    </font>
    <font>
      <sz val="11"/>
      <color theme="0" tint="-0.499984740745262"/>
      <name val="Calibri"/>
      <family val="2"/>
      <scheme val="minor"/>
    </font>
    <font>
      <sz val="11"/>
      <color indexed="8"/>
      <name val="Calibri"/>
      <family val="2"/>
      <scheme val="minor"/>
    </font>
    <font>
      <sz val="11"/>
      <color theme="0" tint="-0.249977111117893"/>
      <name val="Calibri"/>
      <family val="2"/>
      <scheme val="minor"/>
    </font>
    <font>
      <sz val="24"/>
      <color theme="1"/>
      <name val="Calibri"/>
      <family val="2"/>
      <scheme val="minor"/>
    </font>
    <font>
      <b/>
      <sz val="24"/>
      <color theme="1"/>
      <name val="Calibri"/>
      <family val="2"/>
      <scheme val="minor"/>
    </font>
    <font>
      <b/>
      <sz val="12"/>
      <name val="Calibri"/>
      <family val="2"/>
      <scheme val="minor"/>
    </font>
    <font>
      <b/>
      <i/>
      <sz val="12"/>
      <color theme="1"/>
      <name val="Calibri"/>
      <family val="2"/>
      <scheme val="minor"/>
    </font>
  </fonts>
  <fills count="12">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rgb="FFFF99FF"/>
        <bgColor indexed="64"/>
      </patternFill>
    </fill>
    <fill>
      <patternFill patternType="solid">
        <fgColor theme="7" tint="0.79998168889431442"/>
        <bgColor indexed="64"/>
      </patternFill>
    </fill>
    <fill>
      <patternFill patternType="solid">
        <fgColor theme="5" tint="0.59999389629810485"/>
        <bgColor indexed="64"/>
      </patternFill>
    </fill>
    <fill>
      <patternFill patternType="solid">
        <fgColor theme="9" tint="0.39997558519241921"/>
        <bgColor indexed="64"/>
      </patternFill>
    </fill>
  </fills>
  <borders count="23">
    <border>
      <left/>
      <right/>
      <top/>
      <bottom/>
      <diagonal/>
    </border>
    <border>
      <left/>
      <right/>
      <top/>
      <bottom style="thin">
        <color indexed="64"/>
      </bottom>
      <diagonal/>
    </border>
    <border>
      <left style="hair">
        <color auto="1"/>
      </left>
      <right style="hair">
        <color auto="1"/>
      </right>
      <top/>
      <bottom style="hair">
        <color auto="1"/>
      </bottom>
      <diagonal/>
    </border>
    <border>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right/>
      <top style="thin">
        <color indexed="64"/>
      </top>
      <bottom style="thin">
        <color indexed="64"/>
      </bottom>
      <diagonal/>
    </border>
    <border>
      <left/>
      <right/>
      <top style="thin">
        <color indexed="64"/>
      </top>
      <bottom/>
      <diagonal/>
    </border>
    <border>
      <left/>
      <right/>
      <top/>
      <bottom style="hair">
        <color indexed="64"/>
      </bottom>
      <diagonal/>
    </border>
    <border>
      <left/>
      <right style="hair">
        <color auto="1"/>
      </right>
      <top/>
      <bottom style="hair">
        <color auto="1"/>
      </bottom>
      <diagonal/>
    </border>
    <border>
      <left style="hair">
        <color indexed="64"/>
      </left>
      <right style="hair">
        <color indexed="64"/>
      </right>
      <top style="thin">
        <color indexed="64"/>
      </top>
      <bottom/>
      <diagonal/>
    </border>
    <border>
      <left/>
      <right/>
      <top style="hair">
        <color auto="1"/>
      </top>
      <bottom style="hair">
        <color auto="1"/>
      </bottom>
      <diagonal/>
    </border>
    <border>
      <left/>
      <right/>
      <top style="hair">
        <color auto="1"/>
      </top>
      <bottom/>
      <diagonal/>
    </border>
    <border>
      <left/>
      <right style="hair">
        <color auto="1"/>
      </right>
      <top style="hair">
        <color auto="1"/>
      </top>
      <bottom style="thin">
        <color indexed="64"/>
      </bottom>
      <diagonal/>
    </border>
    <border>
      <left style="hair">
        <color auto="1"/>
      </left>
      <right style="hair">
        <color auto="1"/>
      </right>
      <top style="hair">
        <color auto="1"/>
      </top>
      <bottom style="thin">
        <color indexed="64"/>
      </bottom>
      <diagonal/>
    </border>
    <border>
      <left style="hair">
        <color auto="1"/>
      </left>
      <right/>
      <top/>
      <bottom style="hair">
        <color auto="1"/>
      </bottom>
      <diagonal/>
    </border>
    <border>
      <left style="hair">
        <color auto="1"/>
      </left>
      <right/>
      <top style="hair">
        <color auto="1"/>
      </top>
      <bottom style="hair">
        <color auto="1"/>
      </bottom>
      <diagonal/>
    </border>
    <border>
      <left style="hair">
        <color auto="1"/>
      </left>
      <right style="hair">
        <color auto="1"/>
      </right>
      <top style="thin">
        <color auto="1"/>
      </top>
      <bottom style="hair">
        <color auto="1"/>
      </bottom>
      <diagonal/>
    </border>
    <border>
      <left/>
      <right/>
      <top style="thin">
        <color indexed="64"/>
      </top>
      <bottom style="hair">
        <color indexed="64"/>
      </bottom>
      <diagonal/>
    </border>
    <border>
      <left/>
      <right/>
      <top style="hair">
        <color indexed="64"/>
      </top>
      <bottom style="thin">
        <color indexed="64"/>
      </bottom>
      <diagonal/>
    </border>
    <border>
      <left/>
      <right style="thin">
        <color auto="1"/>
      </right>
      <top/>
      <bottom style="thin">
        <color indexed="64"/>
      </bottom>
      <diagonal/>
    </border>
    <border>
      <left style="thin">
        <color auto="1"/>
      </left>
      <right style="thin">
        <color auto="1"/>
      </right>
      <top/>
      <bottom style="thin">
        <color indexed="64"/>
      </bottom>
      <diagonal/>
    </border>
    <border>
      <left/>
      <right style="thin">
        <color auto="1"/>
      </right>
      <top/>
      <bottom/>
      <diagonal/>
    </border>
    <border>
      <left style="thin">
        <color auto="1"/>
      </left>
      <right style="thin">
        <color auto="1"/>
      </right>
      <top/>
      <bottom/>
      <diagonal/>
    </border>
  </borders>
  <cellStyleXfs count="3">
    <xf numFmtId="0" fontId="0" fillId="0" borderId="0"/>
    <xf numFmtId="0" fontId="2" fillId="0" borderId="0" applyNumberFormat="0" applyFill="0" applyBorder="0" applyAlignment="0" applyProtection="0"/>
    <xf numFmtId="9" fontId="21" fillId="0" borderId="0" applyFont="0" applyFill="0" applyBorder="0" applyAlignment="0" applyProtection="0"/>
  </cellStyleXfs>
  <cellXfs count="273">
    <xf numFmtId="0" fontId="0" fillId="0" borderId="0" xfId="0"/>
    <xf numFmtId="0" fontId="0" fillId="0" borderId="0" xfId="0" applyAlignment="1">
      <alignment wrapText="1"/>
    </xf>
    <xf numFmtId="0" fontId="0" fillId="0" borderId="0" xfId="0" applyAlignment="1">
      <alignment horizontal="center"/>
    </xf>
    <xf numFmtId="0" fontId="3" fillId="0" borderId="6" xfId="0" applyFont="1" applyBorder="1" applyAlignment="1">
      <alignment vertical="center" wrapText="1"/>
    </xf>
    <xf numFmtId="0" fontId="0" fillId="0" borderId="0" xfId="0" applyAlignment="1">
      <alignment vertical="top"/>
    </xf>
    <xf numFmtId="0" fontId="9" fillId="0" borderId="0" xfId="0" applyFont="1" applyAlignment="1">
      <alignment vertical="top" wrapText="1"/>
    </xf>
    <xf numFmtId="0" fontId="0" fillId="0" borderId="0" xfId="0" applyAlignment="1">
      <alignment vertical="top" wrapText="1"/>
    </xf>
    <xf numFmtId="0" fontId="0" fillId="0" borderId="0" xfId="0" applyAlignment="1">
      <alignment horizontal="right"/>
    </xf>
    <xf numFmtId="0" fontId="0" fillId="0" borderId="0" xfId="0" applyAlignment="1">
      <alignment textRotation="45"/>
    </xf>
    <xf numFmtId="0" fontId="1" fillId="0" borderId="1" xfId="0" applyFont="1" applyBorder="1" applyAlignment="1">
      <alignment horizontal="center" wrapText="1"/>
    </xf>
    <xf numFmtId="0" fontId="4" fillId="0" borderId="3" xfId="0" applyFont="1" applyBorder="1" applyAlignment="1">
      <alignment vertical="top" wrapText="1"/>
    </xf>
    <xf numFmtId="0" fontId="0" fillId="0" borderId="2" xfId="0" applyBorder="1" applyAlignment="1">
      <alignment horizontal="center" vertical="top"/>
    </xf>
    <xf numFmtId="0" fontId="0" fillId="0" borderId="4" xfId="0" applyBorder="1" applyAlignment="1">
      <alignment horizontal="center" vertical="top"/>
    </xf>
    <xf numFmtId="0" fontId="0" fillId="2" borderId="4" xfId="0" applyFill="1" applyBorder="1" applyAlignment="1">
      <alignment horizontal="center" vertical="top"/>
    </xf>
    <xf numFmtId="0" fontId="1" fillId="0" borderId="2" xfId="0" applyFont="1" applyBorder="1" applyAlignment="1">
      <alignment horizontal="center" vertical="top"/>
    </xf>
    <xf numFmtId="0" fontId="1" fillId="0" borderId="4" xfId="0" applyFont="1" applyBorder="1" applyAlignment="1">
      <alignment horizontal="center" vertical="top"/>
    </xf>
    <xf numFmtId="0" fontId="1" fillId="0" borderId="0" xfId="0" applyFont="1" applyAlignment="1">
      <alignment vertical="top"/>
    </xf>
    <xf numFmtId="0" fontId="8" fillId="0" borderId="0" xfId="0" applyFont="1" applyAlignment="1">
      <alignment vertical="top"/>
    </xf>
    <xf numFmtId="0" fontId="9" fillId="0" borderId="0" xfId="0" applyFont="1" applyAlignment="1">
      <alignment vertical="top"/>
    </xf>
    <xf numFmtId="0" fontId="1" fillId="0" borderId="0" xfId="0" applyFont="1" applyAlignment="1">
      <alignment vertical="top" wrapText="1"/>
    </xf>
    <xf numFmtId="0" fontId="0" fillId="0" borderId="7" xfId="0" applyBorder="1" applyAlignment="1">
      <alignment vertical="top"/>
    </xf>
    <xf numFmtId="0" fontId="9" fillId="0" borderId="7" xfId="0" applyFont="1" applyBorder="1" applyAlignment="1">
      <alignment vertical="top"/>
    </xf>
    <xf numFmtId="0" fontId="0" fillId="0" borderId="7" xfId="0" applyBorder="1" applyAlignment="1">
      <alignment vertical="top" wrapText="1"/>
    </xf>
    <xf numFmtId="0" fontId="0" fillId="0" borderId="0" xfId="0" applyAlignment="1">
      <alignment horizontal="left"/>
    </xf>
    <xf numFmtId="0" fontId="3" fillId="0" borderId="0" xfId="0" applyFont="1" applyAlignment="1">
      <alignment vertical="center" textRotation="45" wrapText="1"/>
    </xf>
    <xf numFmtId="0" fontId="4" fillId="0" borderId="8" xfId="0" applyFont="1" applyBorder="1" applyAlignment="1">
      <alignment vertical="top" wrapText="1"/>
    </xf>
    <xf numFmtId="0" fontId="3" fillId="0" borderId="0" xfId="0" applyFont="1" applyAlignment="1">
      <alignment vertical="center" wrapText="1"/>
    </xf>
    <xf numFmtId="0" fontId="3" fillId="0" borderId="0" xfId="0" applyFont="1" applyAlignment="1">
      <alignment vertical="top" wrapText="1"/>
    </xf>
    <xf numFmtId="0" fontId="0" fillId="0" borderId="9" xfId="0" applyBorder="1" applyAlignment="1">
      <alignment horizontal="right" textRotation="45"/>
    </xf>
    <xf numFmtId="0" fontId="0" fillId="2" borderId="9" xfId="0" applyFill="1" applyBorder="1" applyAlignment="1">
      <alignment horizontal="right" textRotation="45"/>
    </xf>
    <xf numFmtId="0" fontId="1" fillId="0" borderId="9" xfId="0" applyFont="1" applyBorder="1" applyAlignment="1">
      <alignment horizontal="right" textRotation="45"/>
    </xf>
    <xf numFmtId="0" fontId="4" fillId="0" borderId="6" xfId="0" applyFont="1" applyBorder="1" applyAlignment="1">
      <alignment vertical="top" wrapText="1"/>
    </xf>
    <xf numFmtId="0" fontId="0" fillId="0" borderId="6" xfId="0" applyBorder="1" applyAlignment="1">
      <alignment horizontal="center" vertical="top"/>
    </xf>
    <xf numFmtId="0" fontId="1" fillId="0" borderId="6" xfId="0" applyFont="1" applyBorder="1" applyAlignment="1">
      <alignment horizontal="center" vertical="top"/>
    </xf>
    <xf numFmtId="0" fontId="0" fillId="0" borderId="6" xfId="0" applyBorder="1" applyAlignment="1">
      <alignment vertical="top" wrapText="1"/>
    </xf>
    <xf numFmtId="0" fontId="3" fillId="0" borderId="1" xfId="0" applyFont="1" applyBorder="1" applyAlignment="1">
      <alignment vertical="top" wrapText="1"/>
    </xf>
    <xf numFmtId="0" fontId="3" fillId="0" borderId="11" xfId="0" applyFont="1" applyBorder="1" applyAlignment="1">
      <alignment vertical="top" wrapText="1"/>
    </xf>
    <xf numFmtId="0" fontId="3" fillId="0" borderId="7" xfId="0" applyFont="1" applyBorder="1" applyAlignment="1">
      <alignment vertical="top" wrapText="1"/>
    </xf>
    <xf numFmtId="0" fontId="3" fillId="0" borderId="10" xfId="0" applyFont="1" applyBorder="1" applyAlignment="1">
      <alignment vertical="top" wrapText="1"/>
    </xf>
    <xf numFmtId="0" fontId="4" fillId="0" borderId="12" xfId="0" applyFont="1" applyBorder="1" applyAlignment="1">
      <alignment vertical="top" wrapText="1"/>
    </xf>
    <xf numFmtId="0" fontId="0" fillId="0" borderId="13" xfId="0" applyBorder="1" applyAlignment="1">
      <alignment horizontal="center" vertical="top"/>
    </xf>
    <xf numFmtId="0" fontId="1" fillId="0" borderId="13" xfId="0" applyFont="1" applyBorder="1" applyAlignment="1">
      <alignment horizontal="center" vertical="top"/>
    </xf>
    <xf numFmtId="0" fontId="0" fillId="0" borderId="4" xfId="0" applyBorder="1" applyAlignment="1">
      <alignment horizontal="center" vertical="top" wrapText="1"/>
    </xf>
    <xf numFmtId="0" fontId="1" fillId="0" borderId="6" xfId="0" applyFont="1" applyBorder="1" applyAlignment="1">
      <alignment horizontal="center" wrapText="1"/>
    </xf>
    <xf numFmtId="0" fontId="1" fillId="0" borderId="0" xfId="0" applyFont="1" applyAlignment="1">
      <alignment horizontal="center" vertical="top" wrapText="1"/>
    </xf>
    <xf numFmtId="0" fontId="0" fillId="0" borderId="6" xfId="0" applyBorder="1" applyAlignment="1">
      <alignment horizontal="center" vertical="top" wrapText="1"/>
    </xf>
    <xf numFmtId="0" fontId="0" fillId="0" borderId="2" xfId="0" applyBorder="1" applyAlignment="1">
      <alignment horizontal="center" vertical="top" wrapText="1"/>
    </xf>
    <xf numFmtId="0" fontId="0" fillId="0" borderId="13" xfId="0" applyBorder="1" applyAlignment="1">
      <alignment horizontal="center" vertical="top" wrapText="1"/>
    </xf>
    <xf numFmtId="0" fontId="0" fillId="0" borderId="0" xfId="0" applyAlignment="1">
      <alignment horizontal="center" wrapText="1"/>
    </xf>
    <xf numFmtId="0" fontId="12" fillId="0" borderId="0" xfId="0" applyFont="1" applyAlignment="1">
      <alignment horizontal="center" wrapText="1"/>
    </xf>
    <xf numFmtId="0" fontId="0" fillId="0" borderId="14" xfId="0" applyBorder="1" applyAlignment="1">
      <alignment vertical="top" wrapText="1"/>
    </xf>
    <xf numFmtId="0" fontId="0" fillId="0" borderId="15" xfId="0" applyBorder="1" applyAlignment="1">
      <alignment vertical="top" wrapText="1"/>
    </xf>
    <xf numFmtId="0" fontId="0" fillId="0" borderId="4" xfId="0" applyBorder="1" applyAlignment="1">
      <alignment vertical="top"/>
    </xf>
    <xf numFmtId="0" fontId="12" fillId="0" borderId="0" xfId="0" applyFont="1" applyAlignment="1">
      <alignment wrapText="1"/>
    </xf>
    <xf numFmtId="0" fontId="2" fillId="0" borderId="15" xfId="1" applyBorder="1" applyAlignment="1">
      <alignment vertical="top" wrapText="1"/>
    </xf>
    <xf numFmtId="0" fontId="15" fillId="0" borderId="2" xfId="0" applyFont="1" applyBorder="1" applyAlignment="1">
      <alignment horizontal="center" vertical="top"/>
    </xf>
    <xf numFmtId="0" fontId="15" fillId="0" borderId="4" xfId="0" applyFont="1" applyBorder="1" applyAlignment="1">
      <alignment horizontal="center" vertical="top"/>
    </xf>
    <xf numFmtId="0" fontId="0" fillId="0" borderId="4" xfId="0" applyBorder="1" applyAlignment="1">
      <alignment vertical="top" wrapText="1"/>
    </xf>
    <xf numFmtId="0" fontId="13" fillId="0" borderId="4" xfId="0" applyFont="1" applyBorder="1" applyAlignment="1">
      <alignment vertical="top" wrapText="1"/>
    </xf>
    <xf numFmtId="0" fontId="13" fillId="0" borderId="4" xfId="0" applyFont="1" applyBorder="1" applyAlignment="1">
      <alignment vertical="top"/>
    </xf>
    <xf numFmtId="0" fontId="13" fillId="0" borderId="0" xfId="0" applyFont="1" applyAlignment="1">
      <alignment vertical="top"/>
    </xf>
    <xf numFmtId="0" fontId="13" fillId="0" borderId="0" xfId="0" applyFont="1" applyAlignment="1">
      <alignment vertical="top" wrapText="1"/>
    </xf>
    <xf numFmtId="0" fontId="12" fillId="0" borderId="0" xfId="0" applyFont="1" applyAlignment="1">
      <alignment horizontal="center" vertical="center"/>
    </xf>
    <xf numFmtId="0" fontId="11" fillId="0" borderId="4" xfId="0" applyFont="1" applyBorder="1" applyAlignment="1">
      <alignment horizontal="center" vertical="top"/>
    </xf>
    <xf numFmtId="0" fontId="16" fillId="0" borderId="4" xfId="0" applyFont="1" applyBorder="1" applyAlignment="1">
      <alignment vertical="top"/>
    </xf>
    <xf numFmtId="0" fontId="13" fillId="0" borderId="0" xfId="0" applyFont="1"/>
    <xf numFmtId="0" fontId="1" fillId="0" borderId="5" xfId="0" applyFont="1" applyBorder="1"/>
    <xf numFmtId="0" fontId="13" fillId="0" borderId="14" xfId="0" applyFont="1" applyBorder="1" applyAlignment="1">
      <alignment vertical="top" wrapText="1"/>
    </xf>
    <xf numFmtId="0" fontId="13" fillId="0" borderId="15" xfId="0" applyFont="1" applyBorder="1" applyAlignment="1">
      <alignment vertical="top" wrapText="1"/>
    </xf>
    <xf numFmtId="0" fontId="13" fillId="0" borderId="15" xfId="0" applyFont="1" applyBorder="1" applyAlignment="1">
      <alignment vertical="top"/>
    </xf>
    <xf numFmtId="0" fontId="0" fillId="0" borderId="15" xfId="0" applyBorder="1" applyAlignment="1">
      <alignment vertical="top"/>
    </xf>
    <xf numFmtId="0" fontId="13" fillId="6" borderId="4" xfId="0" applyFont="1" applyFill="1" applyBorder="1" applyAlignment="1">
      <alignment vertical="top" wrapText="1"/>
    </xf>
    <xf numFmtId="0" fontId="13" fillId="0" borderId="4" xfId="0" applyFont="1" applyBorder="1" applyAlignment="1">
      <alignment horizontal="center" vertical="top" wrapText="1"/>
    </xf>
    <xf numFmtId="0" fontId="13" fillId="6" borderId="4" xfId="0" applyFont="1" applyFill="1" applyBorder="1" applyAlignment="1">
      <alignment vertical="top"/>
    </xf>
    <xf numFmtId="0" fontId="13" fillId="0" borderId="4" xfId="0" applyFont="1" applyBorder="1" applyAlignment="1">
      <alignment horizontal="center" vertical="top"/>
    </xf>
    <xf numFmtId="0" fontId="13" fillId="0" borderId="16" xfId="0" applyFont="1" applyBorder="1" applyAlignment="1">
      <alignment vertical="top"/>
    </xf>
    <xf numFmtId="0" fontId="0" fillId="0" borderId="16" xfId="0" applyBorder="1" applyAlignment="1">
      <alignment horizontal="center" vertical="top"/>
    </xf>
    <xf numFmtId="0" fontId="13" fillId="0" borderId="13" xfId="0" applyFont="1" applyBorder="1" applyAlignment="1">
      <alignment vertical="top" wrapText="1"/>
    </xf>
    <xf numFmtId="0" fontId="13" fillId="4" borderId="4" xfId="0" applyFont="1" applyFill="1" applyBorder="1" applyAlignment="1">
      <alignment vertical="top"/>
    </xf>
    <xf numFmtId="0" fontId="13" fillId="4" borderId="4" xfId="0" applyFont="1" applyFill="1" applyBorder="1" applyAlignment="1">
      <alignment vertical="top" wrapText="1"/>
    </xf>
    <xf numFmtId="0" fontId="0" fillId="0" borderId="16" xfId="0" applyBorder="1" applyAlignment="1">
      <alignment vertical="top" wrapText="1"/>
    </xf>
    <xf numFmtId="0" fontId="0" fillId="4" borderId="4" xfId="0" applyFill="1" applyBorder="1" applyAlignment="1">
      <alignment vertical="top" wrapText="1"/>
    </xf>
    <xf numFmtId="0" fontId="7" fillId="0" borderId="0" xfId="0" applyFont="1"/>
    <xf numFmtId="0" fontId="17" fillId="3" borderId="0" xfId="0" applyFont="1" applyFill="1" applyAlignment="1">
      <alignment textRotation="90" wrapText="1"/>
    </xf>
    <xf numFmtId="0" fontId="1" fillId="0" borderId="0" xfId="0" applyFont="1" applyAlignment="1">
      <alignment horizontal="right" vertical="top"/>
    </xf>
    <xf numFmtId="0" fontId="8" fillId="0" borderId="7" xfId="0" applyFont="1" applyBorder="1" applyAlignment="1">
      <alignment vertical="top"/>
    </xf>
    <xf numFmtId="0" fontId="1" fillId="0" borderId="7" xfId="0" applyFont="1" applyBorder="1" applyAlignment="1">
      <alignment vertical="top"/>
    </xf>
    <xf numFmtId="0" fontId="0" fillId="0" borderId="7" xfId="0" applyBorder="1" applyAlignment="1">
      <alignment horizontal="left" vertical="top" wrapText="1"/>
    </xf>
    <xf numFmtId="0" fontId="1" fillId="0" borderId="0" xfId="0" applyFont="1"/>
    <xf numFmtId="0" fontId="0" fillId="0" borderId="0" xfId="0" quotePrefix="1"/>
    <xf numFmtId="0" fontId="19" fillId="0" borderId="0" xfId="0" applyFont="1"/>
    <xf numFmtId="3" fontId="19" fillId="0" borderId="0" xfId="0" applyNumberFormat="1" applyFont="1" applyAlignment="1">
      <alignment horizontal="right"/>
    </xf>
    <xf numFmtId="0" fontId="19" fillId="0" borderId="0" xfId="0" applyFont="1" applyAlignment="1">
      <alignment horizontal="right"/>
    </xf>
    <xf numFmtId="0" fontId="19" fillId="0" borderId="0" xfId="0" applyFont="1" applyAlignment="1">
      <alignment vertical="center"/>
    </xf>
    <xf numFmtId="0" fontId="20" fillId="0" borderId="0" xfId="0" applyFont="1"/>
    <xf numFmtId="3" fontId="0" fillId="0" borderId="0" xfId="0" applyNumberFormat="1"/>
    <xf numFmtId="0" fontId="2" fillId="0" borderId="0" xfId="1"/>
    <xf numFmtId="0" fontId="0" fillId="0" borderId="0" xfId="0" applyFill="1" applyBorder="1"/>
    <xf numFmtId="0" fontId="0" fillId="0" borderId="0" xfId="0" applyBorder="1"/>
    <xf numFmtId="0" fontId="1" fillId="0" borderId="1" xfId="0" applyFont="1" applyBorder="1" applyAlignment="1">
      <alignment vertical="top"/>
    </xf>
    <xf numFmtId="0" fontId="1" fillId="0" borderId="1" xfId="0" applyFont="1" applyBorder="1" applyAlignment="1">
      <alignment horizontal="left" vertical="top"/>
    </xf>
    <xf numFmtId="0" fontId="0" fillId="0" borderId="0" xfId="0" applyAlignment="1">
      <alignment horizontal="left" vertical="top" wrapText="1"/>
    </xf>
    <xf numFmtId="0" fontId="1" fillId="0" borderId="1" xfId="0" applyFont="1" applyBorder="1" applyAlignment="1">
      <alignment horizontal="right" vertical="top"/>
    </xf>
    <xf numFmtId="0" fontId="0" fillId="0" borderId="0" xfId="0" applyAlignment="1">
      <alignment horizontal="right" wrapText="1"/>
    </xf>
    <xf numFmtId="0" fontId="2" fillId="0" borderId="0" xfId="1" applyFill="1" applyBorder="1"/>
    <xf numFmtId="0" fontId="20" fillId="0" borderId="0" xfId="0" applyFont="1" applyAlignment="1">
      <alignment horizontal="right" vertical="center"/>
    </xf>
    <xf numFmtId="0" fontId="1" fillId="0" borderId="6" xfId="0" applyFont="1" applyBorder="1" applyAlignment="1">
      <alignment horizontal="center"/>
    </xf>
    <xf numFmtId="0" fontId="1" fillId="0" borderId="5" xfId="0" applyFont="1" applyBorder="1" applyAlignment="1">
      <alignment horizontal="right"/>
    </xf>
    <xf numFmtId="1" fontId="1" fillId="0" borderId="0" xfId="0" applyNumberFormat="1" applyFont="1" applyAlignment="1">
      <alignment horizontal="center"/>
    </xf>
    <xf numFmtId="0" fontId="1" fillId="0" borderId="0" xfId="0" applyFont="1" applyAlignment="1">
      <alignment horizontal="center"/>
    </xf>
    <xf numFmtId="0" fontId="1" fillId="0" borderId="0" xfId="0" applyFont="1" applyAlignment="1">
      <alignment horizontal="right"/>
    </xf>
    <xf numFmtId="0" fontId="1" fillId="0" borderId="0" xfId="0" applyFont="1" applyAlignment="1">
      <alignment horizontal="left"/>
    </xf>
    <xf numFmtId="0" fontId="0" fillId="0" borderId="1" xfId="0" applyBorder="1" applyAlignment="1">
      <alignment vertical="top"/>
    </xf>
    <xf numFmtId="1" fontId="0" fillId="0" borderId="1" xfId="0" applyNumberFormat="1" applyBorder="1" applyAlignment="1">
      <alignment horizontal="center" vertical="top"/>
    </xf>
    <xf numFmtId="0" fontId="0" fillId="0" borderId="1" xfId="0" applyBorder="1" applyAlignment="1">
      <alignment horizontal="center" vertical="top"/>
    </xf>
    <xf numFmtId="0" fontId="9" fillId="0" borderId="1" xfId="0" applyFont="1" applyBorder="1" applyAlignment="1">
      <alignment horizontal="center" vertical="top"/>
    </xf>
    <xf numFmtId="0" fontId="0" fillId="0" borderId="1" xfId="0" applyBorder="1" applyAlignment="1">
      <alignment horizontal="left" vertical="top"/>
    </xf>
    <xf numFmtId="0" fontId="0" fillId="0" borderId="1" xfId="0" applyBorder="1" applyAlignment="1">
      <alignment horizontal="right" vertical="top"/>
    </xf>
    <xf numFmtId="1" fontId="0" fillId="0" borderId="0" xfId="0" applyNumberFormat="1" applyAlignment="1">
      <alignment horizontal="center" vertical="top"/>
    </xf>
    <xf numFmtId="0" fontId="0" fillId="0" borderId="0" xfId="0" applyAlignment="1">
      <alignment horizontal="center" vertical="top"/>
    </xf>
    <xf numFmtId="0" fontId="9" fillId="0" borderId="0" xfId="0" applyFont="1" applyAlignment="1">
      <alignment horizontal="center" vertical="top"/>
    </xf>
    <xf numFmtId="0" fontId="1" fillId="0" borderId="0" xfId="0" applyFont="1" applyAlignment="1">
      <alignment horizontal="right" vertical="top" wrapText="1"/>
    </xf>
    <xf numFmtId="0" fontId="0" fillId="0" borderId="0" xfId="0" applyAlignment="1">
      <alignment horizontal="left" vertical="top"/>
    </xf>
    <xf numFmtId="0" fontId="0" fillId="0" borderId="0" xfId="0" applyAlignment="1">
      <alignment horizontal="right" vertical="top"/>
    </xf>
    <xf numFmtId="1" fontId="0" fillId="0" borderId="0" xfId="0" applyNumberFormat="1" applyAlignment="1">
      <alignment horizontal="center"/>
    </xf>
    <xf numFmtId="164" fontId="0" fillId="0" borderId="0" xfId="0" applyNumberFormat="1" applyAlignment="1">
      <alignment horizontal="center"/>
    </xf>
    <xf numFmtId="164" fontId="0" fillId="0" borderId="0" xfId="0" applyNumberFormat="1" applyAlignment="1">
      <alignment horizontal="right"/>
    </xf>
    <xf numFmtId="9" fontId="0" fillId="0" borderId="0" xfId="0" applyNumberFormat="1" applyAlignment="1">
      <alignment horizontal="right"/>
    </xf>
    <xf numFmtId="0" fontId="13" fillId="0" borderId="0" xfId="0" applyFont="1" applyAlignment="1">
      <alignment horizontal="right"/>
    </xf>
    <xf numFmtId="0" fontId="1" fillId="0" borderId="1" xfId="0" applyFont="1" applyBorder="1" applyAlignment="1">
      <alignment horizontal="left" vertical="top" wrapText="1"/>
    </xf>
    <xf numFmtId="0" fontId="0" fillId="0" borderId="1" xfId="0" applyBorder="1" applyAlignment="1">
      <alignment horizontal="center" textRotation="90" wrapText="1"/>
    </xf>
    <xf numFmtId="0" fontId="0" fillId="0" borderId="1" xfId="0" applyBorder="1" applyAlignment="1">
      <alignment horizontal="center" textRotation="90"/>
    </xf>
    <xf numFmtId="0" fontId="0" fillId="0" borderId="1" xfId="0" applyBorder="1" applyAlignment="1">
      <alignment textRotation="90"/>
    </xf>
    <xf numFmtId="0" fontId="1" fillId="0" borderId="1" xfId="0" applyFont="1" applyBorder="1" applyAlignment="1">
      <alignment horizontal="center" textRotation="90"/>
    </xf>
    <xf numFmtId="0" fontId="1" fillId="0" borderId="1" xfId="0" applyFont="1" applyBorder="1" applyAlignment="1">
      <alignment textRotation="90"/>
    </xf>
    <xf numFmtId="0" fontId="1" fillId="0" borderId="1" xfId="0" applyFont="1" applyBorder="1" applyAlignment="1">
      <alignment wrapText="1"/>
    </xf>
    <xf numFmtId="0" fontId="0" fillId="0" borderId="17" xfId="0" applyBorder="1" applyAlignment="1">
      <alignment horizontal="center" vertical="top" wrapText="1"/>
    </xf>
    <xf numFmtId="0" fontId="0" fillId="0" borderId="17" xfId="0" applyBorder="1" applyAlignment="1">
      <alignment horizontal="left" vertical="top" wrapText="1"/>
    </xf>
    <xf numFmtId="0" fontId="0" fillId="0" borderId="17" xfId="0" quotePrefix="1" applyBorder="1" applyAlignment="1">
      <alignment horizontal="left" vertical="top" wrapText="1"/>
    </xf>
    <xf numFmtId="0" fontId="1" fillId="0" borderId="17" xfId="0" applyFont="1" applyBorder="1" applyAlignment="1">
      <alignment vertical="top"/>
    </xf>
    <xf numFmtId="9" fontId="1" fillId="0" borderId="17" xfId="2" applyFont="1" applyBorder="1" applyAlignment="1">
      <alignment vertical="top"/>
    </xf>
    <xf numFmtId="0" fontId="0" fillId="0" borderId="10" xfId="0" applyBorder="1" applyAlignment="1">
      <alignment horizontal="center" vertical="top" wrapText="1"/>
    </xf>
    <xf numFmtId="0" fontId="0" fillId="0" borderId="10" xfId="0" applyBorder="1" applyAlignment="1">
      <alignment horizontal="left" vertical="top" wrapText="1"/>
    </xf>
    <xf numFmtId="0" fontId="0" fillId="0" borderId="10" xfId="0" quotePrefix="1" applyBorder="1" applyAlignment="1">
      <alignment horizontal="left" vertical="top" wrapText="1"/>
    </xf>
    <xf numFmtId="0" fontId="1" fillId="0" borderId="10" xfId="0" applyFont="1" applyBorder="1" applyAlignment="1">
      <alignment vertical="top"/>
    </xf>
    <xf numFmtId="9" fontId="1" fillId="0" borderId="10" xfId="2" applyFont="1" applyBorder="1" applyAlignment="1">
      <alignment vertical="top"/>
    </xf>
    <xf numFmtId="0" fontId="0" fillId="0" borderId="18" xfId="0" applyBorder="1" applyAlignment="1">
      <alignment horizontal="center" vertical="top" wrapText="1"/>
    </xf>
    <xf numFmtId="0" fontId="0" fillId="0" borderId="18" xfId="0" applyBorder="1" applyAlignment="1">
      <alignment horizontal="left" vertical="top" wrapText="1"/>
    </xf>
    <xf numFmtId="0" fontId="0" fillId="0" borderId="18" xfId="0" quotePrefix="1" applyBorder="1" applyAlignment="1">
      <alignment horizontal="left" vertical="top" wrapText="1"/>
    </xf>
    <xf numFmtId="0" fontId="1" fillId="0" borderId="18" xfId="0" applyFont="1" applyBorder="1" applyAlignment="1">
      <alignment vertical="top"/>
    </xf>
    <xf numFmtId="9" fontId="1" fillId="0" borderId="18" xfId="2" applyFont="1" applyBorder="1" applyAlignment="1">
      <alignment vertical="top"/>
    </xf>
    <xf numFmtId="0" fontId="22" fillId="0" borderId="1" xfId="0" applyFont="1" applyBorder="1" applyAlignment="1">
      <alignment horizontal="center" vertical="top" wrapText="1"/>
    </xf>
    <xf numFmtId="0" fontId="23" fillId="0" borderId="1" xfId="0" applyFont="1" applyBorder="1" applyAlignment="1">
      <alignment horizontal="left" vertical="top" wrapText="1"/>
    </xf>
    <xf numFmtId="0" fontId="0" fillId="0" borderId="1" xfId="0" applyBorder="1" applyAlignment="1">
      <alignment horizontal="center" vertical="top" wrapText="1"/>
    </xf>
    <xf numFmtId="0" fontId="22" fillId="0" borderId="1" xfId="0" applyFont="1" applyBorder="1" applyAlignment="1">
      <alignment vertical="top" wrapText="1"/>
    </xf>
    <xf numFmtId="0" fontId="22" fillId="0" borderId="1" xfId="0" applyFont="1" applyBorder="1" applyAlignment="1">
      <alignment horizontal="right" wrapText="1"/>
    </xf>
    <xf numFmtId="0" fontId="1" fillId="0" borderId="1" xfId="0" applyFont="1" applyBorder="1" applyAlignment="1">
      <alignment horizontal="center"/>
    </xf>
    <xf numFmtId="9" fontId="1" fillId="0" borderId="1" xfId="2" applyFont="1" applyBorder="1" applyAlignment="1"/>
    <xf numFmtId="0" fontId="22" fillId="0" borderId="0" xfId="0" applyFont="1" applyAlignment="1">
      <alignment horizontal="center" vertical="top" wrapText="1"/>
    </xf>
    <xf numFmtId="0" fontId="0" fillId="0" borderId="0" xfId="0" applyAlignment="1">
      <alignment horizontal="center" vertical="top" wrapText="1"/>
    </xf>
    <xf numFmtId="0" fontId="22" fillId="0" borderId="0" xfId="0" applyFont="1" applyAlignment="1">
      <alignment vertical="top" wrapText="1"/>
    </xf>
    <xf numFmtId="9" fontId="1" fillId="0" borderId="0" xfId="2" applyFont="1" applyBorder="1" applyAlignment="1">
      <alignment vertical="top"/>
    </xf>
    <xf numFmtId="0" fontId="24" fillId="0" borderId="17" xfId="0" applyFont="1" applyBorder="1" applyAlignment="1">
      <alignment horizontal="center" vertical="top"/>
    </xf>
    <xf numFmtId="0" fontId="24" fillId="0" borderId="17" xfId="0" applyFont="1" applyBorder="1" applyAlignment="1">
      <alignment vertical="top"/>
    </xf>
    <xf numFmtId="0" fontId="24" fillId="0" borderId="10" xfId="0" applyFont="1" applyBorder="1" applyAlignment="1">
      <alignment horizontal="center" vertical="top"/>
    </xf>
    <xf numFmtId="0" fontId="24" fillId="0" borderId="10" xfId="0" applyFont="1" applyBorder="1" applyAlignment="1">
      <alignment vertical="top"/>
    </xf>
    <xf numFmtId="0" fontId="24" fillId="0" borderId="18" xfId="0" applyFont="1" applyBorder="1" applyAlignment="1">
      <alignment horizontal="center" vertical="top"/>
    </xf>
    <xf numFmtId="0" fontId="24" fillId="0" borderId="18" xfId="0" applyFont="1" applyBorder="1" applyAlignment="1">
      <alignment vertical="top"/>
    </xf>
    <xf numFmtId="0" fontId="24" fillId="0" borderId="1" xfId="0" applyFont="1" applyBorder="1" applyAlignment="1">
      <alignment horizontal="center"/>
    </xf>
    <xf numFmtId="0" fontId="26" fillId="0" borderId="0" xfId="0" applyFont="1" applyAlignment="1">
      <alignment vertical="top"/>
    </xf>
    <xf numFmtId="0" fontId="26" fillId="0" borderId="0" xfId="0" applyFont="1" applyAlignment="1">
      <alignment vertical="top" wrapText="1"/>
    </xf>
    <xf numFmtId="0" fontId="0" fillId="0" borderId="0" xfId="0" quotePrefix="1" applyAlignment="1">
      <alignment vertical="top"/>
    </xf>
    <xf numFmtId="0" fontId="7" fillId="0" borderId="0" xfId="0" applyFont="1" applyAlignment="1">
      <alignment vertical="top"/>
    </xf>
    <xf numFmtId="0" fontId="9" fillId="0" borderId="0" xfId="0" applyFont="1" applyAlignment="1">
      <alignment horizontal="left" vertical="top"/>
    </xf>
    <xf numFmtId="0" fontId="9" fillId="0" borderId="11" xfId="0" applyFont="1" applyBorder="1" applyAlignment="1">
      <alignment vertical="top" wrapText="1"/>
    </xf>
    <xf numFmtId="0" fontId="27" fillId="0" borderId="0" xfId="0" applyFont="1" applyAlignment="1">
      <alignment vertical="center"/>
    </xf>
    <xf numFmtId="0" fontId="0" fillId="0" borderId="6" xfId="0" applyBorder="1" applyAlignment="1">
      <alignment horizontal="center" vertical="top"/>
    </xf>
    <xf numFmtId="0" fontId="0" fillId="0" borderId="0" xfId="0" applyAlignment="1">
      <alignment horizontal="center" vertical="top"/>
    </xf>
    <xf numFmtId="0" fontId="0" fillId="0" borderId="1" xfId="0" applyBorder="1" applyAlignment="1">
      <alignment horizontal="center" vertical="top"/>
    </xf>
    <xf numFmtId="0" fontId="0" fillId="0" borderId="6" xfId="0" applyBorder="1" applyAlignment="1">
      <alignment horizontal="center" vertical="top" wrapText="1"/>
    </xf>
    <xf numFmtId="0" fontId="0" fillId="0" borderId="0" xfId="0" applyAlignment="1">
      <alignment horizontal="center" vertical="top" wrapText="1"/>
    </xf>
    <xf numFmtId="0" fontId="0" fillId="0" borderId="1" xfId="0" applyBorder="1" applyAlignment="1">
      <alignment horizontal="center" vertical="top" wrapText="1"/>
    </xf>
    <xf numFmtId="9" fontId="0" fillId="0" borderId="6" xfId="2" applyFont="1" applyBorder="1" applyAlignment="1">
      <alignment horizontal="center" vertical="top" wrapText="1"/>
    </xf>
    <xf numFmtId="9" fontId="0" fillId="0" borderId="0" xfId="2" applyFont="1" applyBorder="1" applyAlignment="1">
      <alignment horizontal="center" vertical="top" wrapText="1"/>
    </xf>
    <xf numFmtId="9" fontId="0" fillId="0" borderId="1" xfId="2" applyFont="1" applyBorder="1" applyAlignment="1">
      <alignment horizontal="center" vertical="top" wrapText="1"/>
    </xf>
    <xf numFmtId="9" fontId="0" fillId="0" borderId="6" xfId="0" applyNumberFormat="1" applyBorder="1" applyAlignment="1">
      <alignment horizontal="center" vertical="top" wrapText="1"/>
    </xf>
    <xf numFmtId="0" fontId="1" fillId="0" borderId="5" xfId="0" applyFont="1" applyBorder="1" applyAlignment="1">
      <alignment horizontal="center"/>
    </xf>
    <xf numFmtId="0" fontId="1" fillId="0" borderId="1" xfId="0" applyFont="1" applyBorder="1" applyAlignment="1">
      <alignment horizontal="center"/>
    </xf>
    <xf numFmtId="0" fontId="1" fillId="0" borderId="6" xfId="0" applyFont="1" applyBorder="1" applyAlignment="1">
      <alignment horizontal="right" vertical="top" wrapText="1"/>
    </xf>
    <xf numFmtId="0" fontId="1" fillId="0" borderId="1" xfId="0" applyFont="1" applyBorder="1" applyAlignment="1">
      <alignment horizontal="right" vertical="top" wrapText="1"/>
    </xf>
    <xf numFmtId="0" fontId="7" fillId="5" borderId="0" xfId="0" applyFont="1" applyFill="1" applyAlignment="1">
      <alignment horizontal="center"/>
    </xf>
    <xf numFmtId="0" fontId="0" fillId="0" borderId="0" xfId="0" applyAlignment="1" applyProtection="1">
      <alignment vertical="top"/>
    </xf>
    <xf numFmtId="0" fontId="9" fillId="0" borderId="0" xfId="0" applyFont="1" applyAlignment="1" applyProtection="1">
      <alignment vertical="top"/>
    </xf>
    <xf numFmtId="0" fontId="9" fillId="0" borderId="0" xfId="0" applyFont="1" applyAlignment="1" applyProtection="1">
      <alignment vertical="top" wrapText="1"/>
    </xf>
    <xf numFmtId="0" fontId="0" fillId="7" borderId="0" xfId="0" applyFill="1" applyAlignment="1" applyProtection="1">
      <alignment vertical="top"/>
    </xf>
    <xf numFmtId="0" fontId="9" fillId="7" borderId="0" xfId="0" applyFont="1" applyFill="1" applyAlignment="1" applyProtection="1">
      <alignment vertical="top"/>
    </xf>
    <xf numFmtId="0" fontId="9" fillId="7" borderId="0" xfId="0" applyFont="1" applyFill="1" applyAlignment="1" applyProtection="1">
      <alignment vertical="top" wrapText="1"/>
    </xf>
    <xf numFmtId="0" fontId="9" fillId="0" borderId="0" xfId="0" applyFont="1"/>
    <xf numFmtId="0" fontId="1" fillId="4" borderId="5" xfId="0" applyFont="1" applyFill="1" applyBorder="1" applyAlignment="1">
      <alignment vertical="top"/>
    </xf>
    <xf numFmtId="0" fontId="1" fillId="4" borderId="5" xfId="0" applyFont="1" applyFill="1" applyBorder="1" applyAlignment="1">
      <alignment vertical="top" wrapText="1"/>
    </xf>
    <xf numFmtId="0" fontId="28" fillId="11" borderId="0" xfId="0" applyFont="1" applyFill="1" applyAlignment="1">
      <alignment horizontal="left" vertical="top"/>
    </xf>
    <xf numFmtId="0" fontId="1" fillId="6" borderId="6" xfId="0" applyFont="1" applyFill="1" applyBorder="1" applyAlignment="1">
      <alignment vertical="top"/>
    </xf>
    <xf numFmtId="0" fontId="9" fillId="6" borderId="6" xfId="0" applyFont="1" applyFill="1" applyBorder="1" applyAlignment="1">
      <alignment horizontal="left" vertical="top" wrapText="1"/>
    </xf>
    <xf numFmtId="0" fontId="9" fillId="6" borderId="0" xfId="0" applyFont="1" applyFill="1" applyAlignment="1">
      <alignment vertical="top"/>
    </xf>
    <xf numFmtId="0" fontId="9" fillId="6" borderId="0" xfId="0" applyFont="1" applyFill="1" applyAlignment="1">
      <alignment vertical="top" wrapText="1"/>
    </xf>
    <xf numFmtId="0" fontId="8" fillId="0" borderId="0" xfId="0" applyFont="1" applyFill="1" applyAlignment="1">
      <alignment vertical="top"/>
    </xf>
    <xf numFmtId="0" fontId="8" fillId="0" borderId="7" xfId="0" applyFont="1" applyFill="1" applyBorder="1" applyAlignment="1">
      <alignment vertical="top"/>
    </xf>
    <xf numFmtId="0" fontId="1" fillId="6" borderId="0" xfId="0" applyFont="1" applyFill="1" applyAlignment="1">
      <alignment vertical="top"/>
    </xf>
    <xf numFmtId="0" fontId="0" fillId="6" borderId="0" xfId="0" applyFont="1" applyFill="1" applyAlignment="1">
      <alignment vertical="top" wrapText="1"/>
    </xf>
    <xf numFmtId="0" fontId="1" fillId="8" borderId="0" xfId="0" applyFont="1" applyFill="1" applyAlignment="1">
      <alignment vertical="top"/>
    </xf>
    <xf numFmtId="0" fontId="1" fillId="4" borderId="5" xfId="0" applyFont="1" applyFill="1" applyBorder="1" applyAlignment="1">
      <alignment horizontal="center" vertical="top"/>
    </xf>
    <xf numFmtId="0" fontId="1" fillId="0" borderId="18" xfId="0" applyFont="1" applyBorder="1" applyAlignment="1">
      <alignment horizontal="left"/>
    </xf>
    <xf numFmtId="0" fontId="1" fillId="6" borderId="18" xfId="0" applyFont="1" applyFill="1" applyBorder="1" applyAlignment="1">
      <alignment horizontal="left"/>
    </xf>
    <xf numFmtId="0" fontId="1" fillId="6" borderId="6" xfId="0" applyFont="1" applyFill="1" applyBorder="1" applyAlignment="1">
      <alignment horizontal="center" vertical="top"/>
    </xf>
    <xf numFmtId="0" fontId="1" fillId="6" borderId="6" xfId="0" applyFont="1" applyFill="1" applyBorder="1" applyAlignment="1">
      <alignment horizontal="center" vertical="top"/>
    </xf>
    <xf numFmtId="0" fontId="1" fillId="6" borderId="0" xfId="0" applyFont="1" applyFill="1" applyAlignment="1">
      <alignment horizontal="center" vertical="top" wrapText="1"/>
    </xf>
    <xf numFmtId="0" fontId="1" fillId="6" borderId="0" xfId="0" applyFont="1" applyFill="1" applyAlignment="1">
      <alignment horizontal="center" vertical="top"/>
    </xf>
    <xf numFmtId="0" fontId="1" fillId="6" borderId="1" xfId="0" applyFont="1" applyFill="1" applyBorder="1" applyAlignment="1">
      <alignment horizontal="left" vertical="top"/>
    </xf>
    <xf numFmtId="0" fontId="1" fillId="6" borderId="1" xfId="0" applyFont="1" applyFill="1" applyBorder="1" applyAlignment="1">
      <alignment horizontal="left" vertical="top" wrapText="1"/>
    </xf>
    <xf numFmtId="0" fontId="1" fillId="6" borderId="1" xfId="0" applyFont="1" applyFill="1" applyBorder="1" applyAlignment="1">
      <alignment horizontal="center" vertical="top" wrapText="1"/>
    </xf>
    <xf numFmtId="0" fontId="1" fillId="6" borderId="1" xfId="0" applyFont="1" applyFill="1" applyBorder="1" applyAlignment="1">
      <alignment horizontal="center" vertical="top" wrapText="1"/>
    </xf>
    <xf numFmtId="0" fontId="1" fillId="6" borderId="1" xfId="0" applyFont="1" applyFill="1" applyBorder="1" applyAlignment="1">
      <alignment horizontal="center" vertical="top"/>
    </xf>
    <xf numFmtId="0" fontId="1" fillId="6" borderId="1" xfId="0" applyFont="1" applyFill="1" applyBorder="1" applyAlignment="1">
      <alignment vertical="top"/>
    </xf>
    <xf numFmtId="0" fontId="0" fillId="0" borderId="0" xfId="0" applyAlignment="1">
      <alignment horizontal="center" vertical="center"/>
    </xf>
    <xf numFmtId="0" fontId="29" fillId="5" borderId="0" xfId="0" applyFont="1" applyFill="1" applyAlignment="1" applyProtection="1">
      <alignment horizontal="left" vertical="top"/>
    </xf>
    <xf numFmtId="0" fontId="30" fillId="5" borderId="0" xfId="0" applyFont="1" applyFill="1" applyAlignment="1" applyProtection="1">
      <alignment horizontal="left" vertical="top"/>
    </xf>
    <xf numFmtId="0" fontId="30" fillId="5" borderId="0" xfId="0" applyFont="1" applyFill="1" applyAlignment="1" applyProtection="1">
      <alignment horizontal="left" vertical="top" wrapText="1"/>
    </xf>
    <xf numFmtId="0" fontId="1" fillId="6" borderId="0" xfId="0" applyFont="1" applyFill="1" applyAlignment="1">
      <alignment vertical="top" wrapText="1"/>
    </xf>
    <xf numFmtId="0" fontId="18" fillId="6" borderId="1" xfId="0" applyFont="1" applyFill="1" applyBorder="1" applyAlignment="1">
      <alignment vertical="top"/>
    </xf>
    <xf numFmtId="0" fontId="9" fillId="0" borderId="0" xfId="0" applyFont="1" applyAlignment="1">
      <alignment vertical="top"/>
    </xf>
    <xf numFmtId="0" fontId="0" fillId="0" borderId="0" xfId="0" applyAlignment="1">
      <alignment vertical="top"/>
    </xf>
    <xf numFmtId="0" fontId="0" fillId="0" borderId="1" xfId="0" applyBorder="1" applyAlignment="1">
      <alignment vertical="top"/>
    </xf>
    <xf numFmtId="0" fontId="29" fillId="10" borderId="0" xfId="0" applyFont="1" applyFill="1" applyAlignment="1" applyProtection="1">
      <alignment horizontal="center" vertical="top" wrapText="1"/>
      <protection locked="0"/>
    </xf>
    <xf numFmtId="0" fontId="0" fillId="0" borderId="0" xfId="0" applyAlignment="1" applyProtection="1">
      <alignment horizontal="left" vertical="top" wrapText="1"/>
      <protection locked="0"/>
    </xf>
    <xf numFmtId="0" fontId="0" fillId="7" borderId="0" xfId="0" applyFill="1" applyAlignment="1" applyProtection="1">
      <alignment horizontal="left" vertical="top" wrapText="1"/>
      <protection locked="0"/>
    </xf>
    <xf numFmtId="0" fontId="2" fillId="7" borderId="0" xfId="1" applyFill="1" applyAlignment="1" applyProtection="1">
      <alignment vertical="top" wrapText="1"/>
      <protection locked="0"/>
    </xf>
    <xf numFmtId="0" fontId="0" fillId="0" borderId="0" xfId="0" applyAlignment="1" applyProtection="1">
      <alignment vertical="top" wrapText="1"/>
      <protection locked="0"/>
    </xf>
    <xf numFmtId="0" fontId="0" fillId="7" borderId="0" xfId="0" quotePrefix="1" applyFill="1" applyAlignment="1" applyProtection="1">
      <alignment horizontal="left" vertical="top" wrapText="1"/>
      <protection locked="0"/>
    </xf>
    <xf numFmtId="0" fontId="1" fillId="0" borderId="20" xfId="0" applyFont="1" applyBorder="1" applyAlignment="1" applyProtection="1">
      <alignment vertical="top"/>
      <protection locked="0"/>
    </xf>
    <xf numFmtId="0" fontId="0" fillId="0" borderId="21" xfId="0" applyFont="1" applyBorder="1" applyProtection="1">
      <protection locked="0"/>
    </xf>
    <xf numFmtId="0" fontId="0" fillId="0" borderId="22" xfId="0" quotePrefix="1" applyFont="1" applyFill="1" applyBorder="1" applyProtection="1">
      <protection locked="0"/>
    </xf>
    <xf numFmtId="0" fontId="1" fillId="6" borderId="22" xfId="0" applyFont="1" applyFill="1" applyBorder="1" applyProtection="1">
      <protection locked="0"/>
    </xf>
    <xf numFmtId="0" fontId="0" fillId="0" borderId="22" xfId="0" applyFont="1" applyBorder="1" applyProtection="1">
      <protection locked="0"/>
    </xf>
    <xf numFmtId="0" fontId="0" fillId="0" borderId="22" xfId="0" applyBorder="1" applyProtection="1">
      <protection locked="0"/>
    </xf>
    <xf numFmtId="0" fontId="0" fillId="6" borderId="22" xfId="0" applyFont="1" applyFill="1" applyBorder="1" applyProtection="1">
      <protection locked="0"/>
    </xf>
    <xf numFmtId="0" fontId="0" fillId="0" borderId="22" xfId="0" applyFont="1" applyFill="1" applyBorder="1" applyProtection="1">
      <protection locked="0"/>
    </xf>
    <xf numFmtId="0" fontId="0" fillId="0" borderId="22" xfId="0" applyFont="1" applyBorder="1" applyAlignment="1" applyProtection="1">
      <alignment horizontal="right"/>
      <protection locked="0"/>
    </xf>
    <xf numFmtId="0" fontId="2" fillId="0" borderId="22" xfId="1" applyBorder="1" applyProtection="1">
      <protection locked="0"/>
    </xf>
    <xf numFmtId="0" fontId="0" fillId="0" borderId="22" xfId="0" applyFont="1" applyBorder="1" applyAlignment="1" applyProtection="1">
      <alignment horizontal="center"/>
      <protection locked="0"/>
    </xf>
    <xf numFmtId="0" fontId="0" fillId="0" borderId="21" xfId="0" applyBorder="1" applyProtection="1">
      <protection locked="0"/>
    </xf>
    <xf numFmtId="0" fontId="0" fillId="6" borderId="22" xfId="0" applyFill="1" applyBorder="1" applyProtection="1">
      <protection locked="0"/>
    </xf>
    <xf numFmtId="0" fontId="0" fillId="0" borderId="22" xfId="0" applyBorder="1" applyAlignment="1" applyProtection="1">
      <alignment horizontal="left" vertical="top" wrapText="1"/>
      <protection locked="0"/>
    </xf>
    <xf numFmtId="0" fontId="0" fillId="0" borderId="22" xfId="0" applyBorder="1" applyAlignment="1" applyProtection="1">
      <alignment wrapText="1"/>
      <protection locked="0"/>
    </xf>
    <xf numFmtId="0" fontId="0" fillId="0" borderId="22" xfId="0" applyBorder="1" applyAlignment="1" applyProtection="1">
      <alignment horizontal="right"/>
      <protection locked="0"/>
    </xf>
    <xf numFmtId="0" fontId="0" fillId="0" borderId="22" xfId="0" applyBorder="1" applyAlignment="1" applyProtection="1">
      <alignment horizontal="center"/>
      <protection locked="0"/>
    </xf>
    <xf numFmtId="0" fontId="0" fillId="0" borderId="22" xfId="0" applyFill="1" applyBorder="1" applyProtection="1">
      <protection locked="0"/>
    </xf>
    <xf numFmtId="0" fontId="1" fillId="6" borderId="22" xfId="0" applyFont="1" applyFill="1" applyBorder="1" applyAlignment="1" applyProtection="1">
      <alignment horizontal="left" vertical="top" wrapText="1"/>
      <protection locked="0"/>
    </xf>
    <xf numFmtId="3" fontId="0" fillId="0" borderId="22" xfId="0" quotePrefix="1" applyNumberFormat="1" applyBorder="1" applyAlignment="1" applyProtection="1">
      <alignment horizontal="right"/>
      <protection locked="0"/>
    </xf>
    <xf numFmtId="0" fontId="0" fillId="0" borderId="22" xfId="0" applyFill="1" applyBorder="1" applyAlignment="1" applyProtection="1">
      <alignment wrapText="1"/>
      <protection locked="0"/>
    </xf>
    <xf numFmtId="3" fontId="0" fillId="0" borderId="22" xfId="0" applyNumberFormat="1" applyBorder="1" applyProtection="1">
      <protection locked="0"/>
    </xf>
    <xf numFmtId="0" fontId="0" fillId="0" borderId="22" xfId="0" applyBorder="1" applyAlignment="1" applyProtection="1">
      <alignment horizontal="left"/>
      <protection locked="0"/>
    </xf>
    <xf numFmtId="0" fontId="0" fillId="0" borderId="22" xfId="0" applyBorder="1" applyAlignment="1" applyProtection="1">
      <alignment horizontal="right" wrapText="1"/>
      <protection locked="0"/>
    </xf>
    <xf numFmtId="0" fontId="0" fillId="2" borderId="22" xfId="0" applyFill="1" applyBorder="1" applyProtection="1">
      <protection locked="0"/>
    </xf>
    <xf numFmtId="0" fontId="25" fillId="0" borderId="0" xfId="0" applyFont="1" applyAlignment="1" applyProtection="1">
      <alignment vertical="top"/>
      <protection locked="0"/>
    </xf>
    <xf numFmtId="0" fontId="25" fillId="0" borderId="0" xfId="0" applyFont="1" applyAlignment="1" applyProtection="1">
      <alignment horizontal="left" vertical="top"/>
      <protection locked="0"/>
    </xf>
    <xf numFmtId="0" fontId="0" fillId="0" borderId="22" xfId="0" applyFont="1" applyBorder="1" applyAlignment="1" applyProtection="1">
      <protection locked="0"/>
    </xf>
    <xf numFmtId="0" fontId="0" fillId="0" borderId="0" xfId="0" applyFont="1" applyAlignment="1" applyProtection="1">
      <alignment vertical="top"/>
      <protection locked="0"/>
    </xf>
    <xf numFmtId="0" fontId="1" fillId="7" borderId="19" xfId="0" applyFont="1" applyFill="1" applyBorder="1" applyAlignment="1" applyProtection="1">
      <alignment vertical="top"/>
    </xf>
    <xf numFmtId="0" fontId="1" fillId="7" borderId="20" xfId="0" applyFont="1" applyFill="1" applyBorder="1" applyAlignment="1" applyProtection="1">
      <alignment vertical="top"/>
    </xf>
    <xf numFmtId="0" fontId="1" fillId="9" borderId="20" xfId="0" applyFont="1" applyFill="1" applyBorder="1" applyAlignment="1" applyProtection="1">
      <alignment vertical="top"/>
    </xf>
    <xf numFmtId="0" fontId="1" fillId="7" borderId="20" xfId="0" applyFont="1" applyFill="1" applyBorder="1" applyAlignment="1" applyProtection="1">
      <alignment horizontal="right" vertical="top"/>
    </xf>
    <xf numFmtId="0" fontId="1" fillId="7" borderId="20" xfId="0" applyFont="1" applyFill="1" applyBorder="1" applyAlignment="1" applyProtection="1">
      <alignment horizontal="center" vertical="top"/>
    </xf>
    <xf numFmtId="0" fontId="1" fillId="7" borderId="20" xfId="0" applyFont="1" applyFill="1" applyBorder="1" applyAlignment="1" applyProtection="1">
      <alignment horizontal="center" vertical="top" wrapText="1"/>
    </xf>
  </cellXfs>
  <cellStyles count="3">
    <cellStyle name="Hyperlink" xfId="1" builtinId="8"/>
    <cellStyle name="Normal" xfId="0" builtinId="0"/>
    <cellStyle name="Percent" xfId="2" builtinId="5"/>
  </cellStyles>
  <dxfs count="168">
    <dxf>
      <font>
        <color theme="2" tint="-0.24994659260841701"/>
      </font>
    </dxf>
    <dxf>
      <font>
        <color auto="1"/>
      </font>
      <fill>
        <patternFill>
          <bgColor theme="8" tint="0.59996337778862885"/>
        </patternFill>
      </fill>
    </dxf>
    <dxf>
      <fill>
        <patternFill>
          <bgColor theme="7" tint="0.79998168889431442"/>
        </patternFill>
      </fill>
    </dxf>
    <dxf>
      <fill>
        <patternFill>
          <bgColor theme="9" tint="0.79998168889431442"/>
        </patternFill>
      </fill>
    </dxf>
    <dxf>
      <font>
        <color auto="1"/>
      </font>
      <fill>
        <patternFill>
          <bgColor rgb="FFCFAFE7"/>
        </patternFill>
      </fill>
    </dxf>
    <dxf>
      <font>
        <color auto="1"/>
      </font>
      <fill>
        <patternFill>
          <bgColor rgb="FFFFFF00"/>
        </patternFill>
      </fill>
    </dxf>
    <dxf>
      <font>
        <color theme="2" tint="-0.24994659260841701"/>
      </font>
    </dxf>
    <dxf>
      <font>
        <color auto="1"/>
      </font>
      <fill>
        <patternFill>
          <bgColor theme="8" tint="0.59996337778862885"/>
        </patternFill>
      </fill>
    </dxf>
    <dxf>
      <fill>
        <patternFill>
          <bgColor theme="7" tint="0.79998168889431442"/>
        </patternFill>
      </fill>
    </dxf>
    <dxf>
      <fill>
        <patternFill>
          <bgColor theme="9" tint="0.79998168889431442"/>
        </patternFill>
      </fill>
    </dxf>
    <dxf>
      <font>
        <color auto="1"/>
      </font>
      <fill>
        <patternFill>
          <bgColor rgb="FFCFAFE7"/>
        </patternFill>
      </fill>
    </dxf>
    <dxf>
      <font>
        <color auto="1"/>
      </font>
      <fill>
        <patternFill>
          <bgColor rgb="FFFFFF00"/>
        </patternFill>
      </fill>
    </dxf>
    <dxf>
      <font>
        <color theme="2" tint="-0.24994659260841701"/>
      </font>
    </dxf>
    <dxf>
      <font>
        <color auto="1"/>
      </font>
      <fill>
        <patternFill>
          <bgColor theme="8" tint="0.59996337778862885"/>
        </patternFill>
      </fill>
    </dxf>
    <dxf>
      <fill>
        <patternFill>
          <bgColor theme="7" tint="0.79998168889431442"/>
        </patternFill>
      </fill>
    </dxf>
    <dxf>
      <fill>
        <patternFill>
          <bgColor theme="9" tint="0.79998168889431442"/>
        </patternFill>
      </fill>
    </dxf>
    <dxf>
      <font>
        <color auto="1"/>
      </font>
      <fill>
        <patternFill>
          <bgColor rgb="FFCFAFE7"/>
        </patternFill>
      </fill>
    </dxf>
    <dxf>
      <font>
        <color auto="1"/>
      </font>
      <fill>
        <patternFill>
          <bgColor rgb="FFFFFF00"/>
        </patternFill>
      </fill>
    </dxf>
    <dxf>
      <font>
        <color rgb="FF9C0006"/>
      </font>
      <fill>
        <patternFill>
          <bgColor rgb="FFFFC7CE"/>
        </patternFill>
      </fill>
    </dxf>
    <dxf>
      <font>
        <color rgb="FF9C0006"/>
      </font>
      <fill>
        <patternFill>
          <bgColor rgb="FFFFC7CE"/>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ont>
        <color theme="2" tint="-0.24994659260841701"/>
      </font>
    </dxf>
    <dxf>
      <font>
        <color auto="1"/>
      </font>
      <fill>
        <patternFill>
          <bgColor theme="8" tint="0.59996337778862885"/>
        </patternFill>
      </fill>
    </dxf>
    <dxf>
      <fill>
        <patternFill>
          <bgColor theme="7" tint="0.79998168889431442"/>
        </patternFill>
      </fill>
    </dxf>
    <dxf>
      <fill>
        <patternFill>
          <bgColor theme="9" tint="0.79998168889431442"/>
        </patternFill>
      </fill>
    </dxf>
    <dxf>
      <font>
        <color auto="1"/>
      </font>
      <fill>
        <patternFill>
          <bgColor rgb="FFCFAFE7"/>
        </patternFill>
      </fill>
    </dxf>
    <dxf>
      <font>
        <color auto="1"/>
      </font>
      <fill>
        <patternFill>
          <bgColor rgb="FFFFFF00"/>
        </patternFill>
      </fill>
    </dxf>
    <dxf>
      <font>
        <color theme="2" tint="-0.24994659260841701"/>
      </font>
    </dxf>
    <dxf>
      <font>
        <color auto="1"/>
      </font>
      <fill>
        <patternFill>
          <bgColor theme="8" tint="0.59996337778862885"/>
        </patternFill>
      </fill>
    </dxf>
    <dxf>
      <fill>
        <patternFill>
          <bgColor theme="7" tint="0.79998168889431442"/>
        </patternFill>
      </fill>
    </dxf>
    <dxf>
      <fill>
        <patternFill>
          <bgColor theme="9" tint="0.79998168889431442"/>
        </patternFill>
      </fill>
    </dxf>
    <dxf>
      <font>
        <color auto="1"/>
      </font>
      <fill>
        <patternFill>
          <bgColor rgb="FFCFAFE7"/>
        </patternFill>
      </fill>
    </dxf>
    <dxf>
      <font>
        <color auto="1"/>
      </font>
      <fill>
        <patternFill>
          <bgColor rgb="FFFFFF00"/>
        </patternFill>
      </fill>
    </dxf>
    <dxf>
      <font>
        <color theme="2" tint="-0.24994659260841701"/>
      </font>
    </dxf>
    <dxf>
      <font>
        <color auto="1"/>
      </font>
      <fill>
        <patternFill>
          <bgColor theme="8" tint="0.59996337778862885"/>
        </patternFill>
      </fill>
    </dxf>
    <dxf>
      <fill>
        <patternFill>
          <bgColor theme="7" tint="0.79998168889431442"/>
        </patternFill>
      </fill>
    </dxf>
    <dxf>
      <fill>
        <patternFill>
          <bgColor theme="9" tint="0.79998168889431442"/>
        </patternFill>
      </fill>
    </dxf>
    <dxf>
      <font>
        <color auto="1"/>
      </font>
      <fill>
        <patternFill>
          <bgColor rgb="FFCFAFE7"/>
        </patternFill>
      </fill>
    </dxf>
    <dxf>
      <font>
        <color auto="1"/>
      </font>
      <fill>
        <patternFill>
          <bgColor rgb="FFFFFF00"/>
        </patternFill>
      </fill>
    </dxf>
    <dxf>
      <font>
        <color theme="2" tint="-0.24994659260841701"/>
      </font>
    </dxf>
    <dxf>
      <font>
        <color auto="1"/>
      </font>
      <fill>
        <patternFill>
          <bgColor theme="8" tint="0.59996337778862885"/>
        </patternFill>
      </fill>
    </dxf>
    <dxf>
      <fill>
        <patternFill>
          <bgColor theme="7" tint="0.79998168889431442"/>
        </patternFill>
      </fill>
    </dxf>
    <dxf>
      <fill>
        <patternFill>
          <bgColor theme="9" tint="0.79998168889431442"/>
        </patternFill>
      </fill>
    </dxf>
    <dxf>
      <font>
        <color auto="1"/>
      </font>
      <fill>
        <patternFill>
          <bgColor rgb="FFCFAFE7"/>
        </patternFill>
      </fill>
    </dxf>
    <dxf>
      <font>
        <color auto="1"/>
      </font>
      <fill>
        <patternFill>
          <bgColor rgb="FFFFFF00"/>
        </patternFill>
      </fill>
    </dxf>
    <dxf>
      <fill>
        <patternFill>
          <bgColor rgb="FFC7A1E3"/>
        </patternFill>
      </fill>
    </dxf>
    <dxf>
      <fill>
        <patternFill>
          <bgColor theme="8" tint="0.39994506668294322"/>
        </patternFill>
      </fill>
    </dxf>
    <dxf>
      <fill>
        <patternFill>
          <bgColor theme="7" tint="0.39994506668294322"/>
        </patternFill>
      </fill>
    </dxf>
    <dxf>
      <fill>
        <patternFill>
          <bgColor theme="9" tint="0.39994506668294322"/>
        </patternFill>
      </fill>
    </dxf>
    <dxf>
      <font>
        <color theme="2" tint="-0.24994659260841701"/>
      </font>
    </dxf>
    <dxf>
      <font>
        <color auto="1"/>
      </font>
      <fill>
        <patternFill>
          <bgColor theme="8" tint="0.59996337778862885"/>
        </patternFill>
      </fill>
    </dxf>
    <dxf>
      <fill>
        <patternFill>
          <bgColor theme="7" tint="0.79998168889431442"/>
        </patternFill>
      </fill>
    </dxf>
    <dxf>
      <fill>
        <patternFill>
          <bgColor theme="9" tint="0.79998168889431442"/>
        </patternFill>
      </fill>
    </dxf>
    <dxf>
      <font>
        <color auto="1"/>
      </font>
      <fill>
        <patternFill>
          <bgColor rgb="FFCFAFE7"/>
        </patternFill>
      </fill>
    </dxf>
    <dxf>
      <font>
        <color auto="1"/>
      </font>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Carl Higgs" id="{9766EE53-AE38-4668-B031-E65B52EDC02E}" userId="Carl Higgs" providerId="None"/>
  <person displayName="Carl Higgs" id="{60569731-8E61-48AF-908B-0BFD1E3D99E2}" userId="b6e883cba6f6f254"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1" dT="2020-08-04T06:04:05.24" personId="{60569731-8E61-48AF-908B-0BFD1E3D99E2}" id="{174ECCFA-69A8-4B5D-B6C0-97942E2EF6C9}">
    <text>Short description of a dataset or indicator</text>
  </threadedComment>
  <threadedComment ref="X1" dT="2020-02-21T03:46:31.19" personId="{9766EE53-AE38-4668-B031-E65B52EDC02E}" id="{E667B356-B175-4D0C-8A54-D51EA4558812}">
    <text>I am not sure if this column is actively used in any current scripts (at time of writing); however, it could be useful for indicators of access at multiple distance thresholds.  Specify distance here, then expand</text>
  </threadedComment>
  <threadedComment ref="AE1" dT="2019-08-21T06:53:34.62" personId="{60569731-8E61-48AF-908B-0BFD1E3D99E2}" id="{1A28977B-6800-433D-BA0F-EFFA46B00CDA}">
    <text>This field is used to parameterise the Python Pandas function forward-fill fillna method (https://pandas.pydata.org/pandas-docs/stable/reference/api/pandas.DataFrame.fillna.html) to replace blanks with the previous row value for specified fields</text>
  </threadedComment>
  <threadedComment ref="X25" dT="2020-02-21T03:44:44.04" personId="{9766EE53-AE38-4668-B031-E65B52EDC02E}" id="{85A4B684-40ED-49CC-AA2C-362670E4F406}">
    <text>Need to check what this means - is it used anywhere?</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www.bangkok.go.th/health/"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3" Type="http://schemas.openxmlformats.org/officeDocument/2006/relationships/hyperlink" Target="https://geoffboeing.com/publications/osmnx-complex-street-networks/" TargetMode="External"/><Relationship Id="rId18" Type="http://schemas.openxmlformats.org/officeDocument/2006/relationships/hyperlink" Target="https://wiki.osmfoundation.org/wiki/Licence" TargetMode="External"/><Relationship Id="rId26" Type="http://schemas.openxmlformats.org/officeDocument/2006/relationships/hyperlink" Target="http://flood.gistda.or.th/flood/y2016/FL50_analysis/flood_2016_geo.zip" TargetMode="External"/><Relationship Id="rId39" Type="http://schemas.openxmlformats.org/officeDocument/2006/relationships/hyperlink" Target="https://creativecommons.org/licenses/by/4.0/deed.ast" TargetMode="External"/><Relationship Id="rId3" Type="http://schemas.openxmlformats.org/officeDocument/2006/relationships/hyperlink" Target="http://www.bangkok.go.th/" TargetMode="External"/><Relationship Id="rId21" Type="http://schemas.openxmlformats.org/officeDocument/2006/relationships/hyperlink" Target="https://wiki.osmfoundation.org/wiki/Licence" TargetMode="External"/><Relationship Id="rId34" Type="http://schemas.openxmlformats.org/officeDocument/2006/relationships/hyperlink" Target="https://data.humdata.org/dataset/d24bdc45-eb4c-4e3d-8b16-44db02667c27/resource/d0c722ff-6939-4423-ac0d-6501830b1759/download/tha_adm_rtsd_itos_20190221_shp_part_1.zip" TargetMode="External"/><Relationship Id="rId42" Type="http://schemas.openxmlformats.org/officeDocument/2006/relationships/hyperlink" Target="https://wiki.osmfoundation.org/wiki/Licence" TargetMode="External"/><Relationship Id="rId47" Type="http://schemas.openxmlformats.org/officeDocument/2006/relationships/hyperlink" Target="http://statbbi.nso.go.th/nso/nso_center/project/table/files/C-pop/2553/000/10_C-pop_2553_000_010000_00100.xls" TargetMode="External"/><Relationship Id="rId50" Type="http://schemas.openxmlformats.org/officeDocument/2006/relationships/printerSettings" Target="../printerSettings/printerSettings5.bin"/><Relationship Id="rId7" Type="http://schemas.openxmlformats.org/officeDocument/2006/relationships/hyperlink" Target="https://sentinel.esa.int/documents/247904/690755/Sentinel_Data_Legal_Notice" TargetMode="External"/><Relationship Id="rId12" Type="http://schemas.openxmlformats.org/officeDocument/2006/relationships/hyperlink" Target="https://wiki.osmfoundation.org/wiki/Licence" TargetMode="External"/><Relationship Id="rId17" Type="http://schemas.openxmlformats.org/officeDocument/2006/relationships/hyperlink" Target="https://wiki.osmfoundation.org/wiki/Licence" TargetMode="External"/><Relationship Id="rId25" Type="http://schemas.openxmlformats.org/officeDocument/2006/relationships/hyperlink" Target="http://air4thai.pcd.go.th/services/getNewAQI_JSON.php?region=1" TargetMode="External"/><Relationship Id="rId33" Type="http://schemas.openxmlformats.org/officeDocument/2006/relationships/hyperlink" Target="https://data.humdata.org/dataset/d24bdc45-eb4c-4e3d-8b16-44db02667c27/resource/d0c722ff-6939-4423-ac0d-6501830b1759/download/tha_adm_rtsd_itos_20190221_shp_part_1.zip" TargetMode="External"/><Relationship Id="rId38" Type="http://schemas.openxmlformats.org/officeDocument/2006/relationships/hyperlink" Target="https://creativecommons.org/licenses/by/4.0/deed.ast" TargetMode="External"/><Relationship Id="rId46" Type="http://schemas.openxmlformats.org/officeDocument/2006/relationships/hyperlink" Target="https://data.humdata.org/dataset/d24bdc45-eb4c-4e3d-8b16-44db02667c27/resource/d0c722ff-6939-4423-ac0d-6501830b1759/download/tha_adm_rtsd_itos_20190221_shp_part_1.zip" TargetMode="External"/><Relationship Id="rId2" Type="http://schemas.openxmlformats.org/officeDocument/2006/relationships/hyperlink" Target="http://www.bangkokgis.com/bangkokgis_2008/userfiles/files/download/shapefile/administration/BMASubDistrict_Polygon.rar" TargetMode="External"/><Relationship Id="rId16" Type="http://schemas.openxmlformats.org/officeDocument/2006/relationships/hyperlink" Target="https://wiki.osmfoundation.org/wiki/Licence" TargetMode="External"/><Relationship Id="rId20" Type="http://schemas.openxmlformats.org/officeDocument/2006/relationships/hyperlink" Target="https://wiki.osmfoundation.org/wiki/Licence" TargetMode="External"/><Relationship Id="rId29" Type="http://schemas.openxmlformats.org/officeDocument/2006/relationships/hyperlink" Target="https://creativecommons.org/licenses/by/4.0/deed.ast" TargetMode="External"/><Relationship Id="rId41" Type="http://schemas.openxmlformats.org/officeDocument/2006/relationships/hyperlink" Target="http://www.worldpop.org/" TargetMode="External"/><Relationship Id="rId1" Type="http://schemas.openxmlformats.org/officeDocument/2006/relationships/hyperlink" Target="https://wiki.osmfoundation.org/wiki/Licence" TargetMode="External"/><Relationship Id="rId6" Type="http://schemas.openxmlformats.org/officeDocument/2006/relationships/hyperlink" Target="https://sentinel.esa.int/documents/247904/690755/Sentinel_Data_Legal_Notice" TargetMode="External"/><Relationship Id="rId11" Type="http://schemas.openxmlformats.org/officeDocument/2006/relationships/hyperlink" Target="https://download.geofabrik.de/asia/thailand-latest.osm.pbf" TargetMode="External"/><Relationship Id="rId24" Type="http://schemas.openxmlformats.org/officeDocument/2006/relationships/hyperlink" Target="https://developers.google.com/earth-engine/datasets/catalog/LANDSAT_LC08_C01_T1_ANNUAL_NDVI" TargetMode="External"/><Relationship Id="rId32" Type="http://schemas.openxmlformats.org/officeDocument/2006/relationships/hyperlink" Target="https://wiki.osmfoundation.org/wiki/Licence" TargetMode="External"/><Relationship Id="rId37" Type="http://schemas.openxmlformats.org/officeDocument/2006/relationships/hyperlink" Target="https://www.opendatacommons.org/licenses/pddl/1-0/index.html" TargetMode="External"/><Relationship Id="rId40" Type="http://schemas.openxmlformats.org/officeDocument/2006/relationships/hyperlink" Target="http://www.worldpop.org/" TargetMode="External"/><Relationship Id="rId45" Type="http://schemas.openxmlformats.org/officeDocument/2006/relationships/hyperlink" Target="https://data.humdata.org/dataset/d24bdc45-eb4c-4e3d-8b16-44db02667c27/resource/d0c722ff-6939-4423-ac0d-6501830b1759/download/tha_adm_rtsd_itos_20190221_shp_part_1.zip" TargetMode="External"/><Relationship Id="rId53" Type="http://schemas.microsoft.com/office/2017/10/relationships/threadedComment" Target="../threadedComments/threadedComment1.xml"/><Relationship Id="rId5" Type="http://schemas.openxmlformats.org/officeDocument/2006/relationships/hyperlink" Target="https://land.copernicus.eu/global/products/fcover" TargetMode="External"/><Relationship Id="rId15" Type="http://schemas.openxmlformats.org/officeDocument/2006/relationships/hyperlink" Target="https://download.geofabrik.de/asia/thailand-latest.osm.pbf" TargetMode="External"/><Relationship Id="rId23" Type="http://schemas.openxmlformats.org/officeDocument/2006/relationships/hyperlink" Target="https://developers.google.com/earth-engine/datasets/catalog/LANDSAT_LC08_C01_T1_ANNUAL_EVI" TargetMode="External"/><Relationship Id="rId28" Type="http://schemas.openxmlformats.org/officeDocument/2006/relationships/hyperlink" Target="https://creativecommons.org/licenses/by/4.0/deed.ast" TargetMode="External"/><Relationship Id="rId36" Type="http://schemas.openxmlformats.org/officeDocument/2006/relationships/hyperlink" Target="http://statbbi.nso.go.th/nso/nso_center/project/table/files/C-pop/2553/000/10_C-pop_2553_000_010000_00100.xls" TargetMode="External"/><Relationship Id="rId49" Type="http://schemas.openxmlformats.org/officeDocument/2006/relationships/hyperlink" Target="http://www.bangkokgis.com/bangkokgis_2008/userfiles/files/download/shapefile/administration/BMASubDistrict_Polygon.rar" TargetMode="External"/><Relationship Id="rId10" Type="http://schemas.openxmlformats.org/officeDocument/2006/relationships/hyperlink" Target="https://wiki.osmfoundation.org/wiki/Licence" TargetMode="External"/><Relationship Id="rId19" Type="http://schemas.openxmlformats.org/officeDocument/2006/relationships/hyperlink" Target="https://wiki.osmfoundation.org/wiki/Licence" TargetMode="External"/><Relationship Id="rId31" Type="http://schemas.openxmlformats.org/officeDocument/2006/relationships/hyperlink" Target="http://www.worldpop.org/" TargetMode="External"/><Relationship Id="rId44" Type="http://schemas.openxmlformats.org/officeDocument/2006/relationships/hyperlink" Target="https://data.humdata.org/dataset/d24bdc45-eb4c-4e3d-8b16-44db02667c27/resource/d0c722ff-6939-4423-ac0d-6501830b1759/download/tha_adm_rtsd_itos_20190221_shp_part_1.zip" TargetMode="External"/><Relationship Id="rId52" Type="http://schemas.openxmlformats.org/officeDocument/2006/relationships/comments" Target="../comments1.xml"/><Relationship Id="rId4" Type="http://schemas.openxmlformats.org/officeDocument/2006/relationships/hyperlink" Target="https://developers.google.com/earth-engine/datasets/catalog/COPERNICUS_S5P_NRTI_L3_NO2" TargetMode="External"/><Relationship Id="rId9" Type="http://schemas.openxmlformats.org/officeDocument/2006/relationships/hyperlink" Target="https://sentinel.esa.int/documents/247904/690755/Sentinel_Data_Legal_Notice" TargetMode="External"/><Relationship Id="rId14" Type="http://schemas.openxmlformats.org/officeDocument/2006/relationships/hyperlink" Target="https://wiki.osmfoundation.org/wiki/Licence" TargetMode="External"/><Relationship Id="rId22" Type="http://schemas.openxmlformats.org/officeDocument/2006/relationships/hyperlink" Target="https://wiki.osmfoundation.org/wiki/Licence" TargetMode="External"/><Relationship Id="rId27" Type="http://schemas.openxmlformats.org/officeDocument/2006/relationships/hyperlink" Target="http://tile.gistda.or.th/geoserver/flood/wms?service=WMS&amp;version=1.1.0&amp;request=GetMap&amp;layers=flood:flood_freq_2005_2015_box&amp;styles=&amp;bbox=97.81485662718026,5.658071957224223,105.88272662718026,20.69923195722422&amp;width=411&amp;height=768&amp;srs=EPSG:4326&amp;format=image%2Fgeotiff" TargetMode="External"/><Relationship Id="rId30" Type="http://schemas.openxmlformats.org/officeDocument/2006/relationships/hyperlink" Target="http://www.worldpop.org/" TargetMode="External"/><Relationship Id="rId35" Type="http://schemas.openxmlformats.org/officeDocument/2006/relationships/hyperlink" Target="https://data.humdata.org/dataset/d24bdc45-eb4c-4e3d-8b16-44db02667c27/resource/d0c722ff-6939-4423-ac0d-6501830b1759/download/tha_adm_rtsd_itos_20190221_shp_part_1.zip" TargetMode="External"/><Relationship Id="rId43" Type="http://schemas.openxmlformats.org/officeDocument/2006/relationships/hyperlink" Target="https://wiki.osmfoundation.org/wiki/Licence" TargetMode="External"/><Relationship Id="rId48" Type="http://schemas.openxmlformats.org/officeDocument/2006/relationships/hyperlink" Target="http://www.bangkok.go.th/" TargetMode="External"/><Relationship Id="rId8" Type="http://schemas.openxmlformats.org/officeDocument/2006/relationships/hyperlink" Target="https://land.copernicus.eu/global/products/fcover" TargetMode="External"/><Relationship Id="rId51"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8" Type="http://schemas.openxmlformats.org/officeDocument/2006/relationships/hyperlink" Target="https://www.openstreetmap.org/" TargetMode="External"/><Relationship Id="rId3" Type="http://schemas.openxmlformats.org/officeDocument/2006/relationships/hyperlink" Target="https://www.who.int/airpollution/ambient/pollutants/en/" TargetMode="External"/><Relationship Id="rId7" Type="http://schemas.openxmlformats.org/officeDocument/2006/relationships/hyperlink" Target="https://www.usgs.gov/" TargetMode="External"/><Relationship Id="rId2" Type="http://schemas.openxmlformats.org/officeDocument/2006/relationships/hyperlink" Target="http://bangkok.go.th/" TargetMode="External"/><Relationship Id="rId1" Type="http://schemas.openxmlformats.org/officeDocument/2006/relationships/hyperlink" Target="https://step.esa.int/main/toolboxes/snap/" TargetMode="External"/><Relationship Id="rId6" Type="http://schemas.openxmlformats.org/officeDocument/2006/relationships/hyperlink" Target="https://www.who.int/airpollution/ambient/pollutants/en/" TargetMode="External"/><Relationship Id="rId11" Type="http://schemas.openxmlformats.org/officeDocument/2006/relationships/hyperlink" Target="https://sedac.ciesin.columbia.edu/data/sets/browse" TargetMode="External"/><Relationship Id="rId5" Type="http://schemas.openxmlformats.org/officeDocument/2006/relationships/hyperlink" Target="https://www.who.int/airpollution/ambient/pollutants/en/" TargetMode="External"/><Relationship Id="rId10" Type="http://schemas.openxmlformats.org/officeDocument/2006/relationships/hyperlink" Target="http://www.hdr.undp.org/" TargetMode="External"/><Relationship Id="rId4" Type="http://schemas.openxmlformats.org/officeDocument/2006/relationships/hyperlink" Target="https://www.who.int/airpollution/ambient/pollutants/en/" TargetMode="External"/><Relationship Id="rId9" Type="http://schemas.openxmlformats.org/officeDocument/2006/relationships/hyperlink" Target="https://data.humdata.or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99D398-577B-481E-862E-F04C5B1052CE}">
  <dimension ref="A1:C94"/>
  <sheetViews>
    <sheetView showGridLines="0" tabSelected="1" workbookViewId="0">
      <pane ySplit="11" topLeftCell="A12" activePane="bottomLeft" state="frozen"/>
      <selection pane="bottomLeft" sqref="A1:C1"/>
    </sheetView>
  </sheetViews>
  <sheetFormatPr defaultRowHeight="15" x14ac:dyDescent="0.25"/>
  <cols>
    <col min="1" max="1" width="15.5703125" style="4" customWidth="1"/>
    <col min="2" max="2" width="25.140625" style="4" customWidth="1"/>
    <col min="3" max="3" width="107.140625" style="6" customWidth="1"/>
  </cols>
  <sheetData>
    <row r="1" spans="1:3" s="175" customFormat="1" ht="45" customHeight="1" x14ac:dyDescent="0.25">
      <c r="A1" s="200" t="s">
        <v>2088</v>
      </c>
      <c r="B1" s="200"/>
      <c r="C1" s="200"/>
    </row>
    <row r="2" spans="1:3" x14ac:dyDescent="0.25">
      <c r="A2" s="229" t="s">
        <v>212</v>
      </c>
      <c r="B2" s="229"/>
      <c r="C2" s="229"/>
    </row>
    <row r="3" spans="1:3" x14ac:dyDescent="0.25">
      <c r="A3" s="229" t="s">
        <v>180</v>
      </c>
      <c r="B3" s="229"/>
      <c r="C3" s="229"/>
    </row>
    <row r="4" spans="1:3" x14ac:dyDescent="0.25">
      <c r="A4" s="229" t="s">
        <v>2087</v>
      </c>
      <c r="B4" s="229"/>
      <c r="C4" s="229"/>
    </row>
    <row r="5" spans="1:3" x14ac:dyDescent="0.25">
      <c r="A5" s="230"/>
      <c r="B5" s="230"/>
      <c r="C5" s="230"/>
    </row>
    <row r="6" spans="1:3" x14ac:dyDescent="0.25">
      <c r="A6" s="230" t="s">
        <v>2086</v>
      </c>
      <c r="B6" s="230"/>
      <c r="C6" s="230"/>
    </row>
    <row r="7" spans="1:3" x14ac:dyDescent="0.25">
      <c r="A7" s="230" t="s">
        <v>2085</v>
      </c>
      <c r="B7" s="230"/>
      <c r="C7" s="230"/>
    </row>
    <row r="8" spans="1:3" x14ac:dyDescent="0.25">
      <c r="A8" s="230"/>
      <c r="B8" s="230"/>
      <c r="C8" s="230"/>
    </row>
    <row r="9" spans="1:3" x14ac:dyDescent="0.25">
      <c r="A9" s="230" t="s">
        <v>2110</v>
      </c>
      <c r="B9" s="230"/>
      <c r="C9" s="230"/>
    </row>
    <row r="10" spans="1:3" x14ac:dyDescent="0.25">
      <c r="A10" s="231"/>
      <c r="B10" s="231"/>
      <c r="C10" s="231"/>
    </row>
    <row r="11" spans="1:3" x14ac:dyDescent="0.25">
      <c r="A11" s="198" t="s">
        <v>482</v>
      </c>
      <c r="B11" s="210"/>
      <c r="C11" s="199" t="s">
        <v>483</v>
      </c>
    </row>
    <row r="12" spans="1:3" ht="30" customHeight="1" x14ac:dyDescent="0.25">
      <c r="A12" s="201" t="s">
        <v>2084</v>
      </c>
      <c r="B12" s="201"/>
      <c r="C12" s="202" t="s">
        <v>2083</v>
      </c>
    </row>
    <row r="13" spans="1:3" x14ac:dyDescent="0.25">
      <c r="A13" s="85"/>
      <c r="B13" s="86"/>
      <c r="C13" s="87"/>
    </row>
    <row r="14" spans="1:3" ht="35.25" customHeight="1" x14ac:dyDescent="0.25">
      <c r="A14" s="16" t="s">
        <v>2082</v>
      </c>
      <c r="B14" s="211" t="s">
        <v>2109</v>
      </c>
      <c r="C14" s="174" t="s">
        <v>2081</v>
      </c>
    </row>
    <row r="15" spans="1:3" x14ac:dyDescent="0.25">
      <c r="B15" s="173" t="s">
        <v>1278</v>
      </c>
      <c r="C15" s="6" t="s">
        <v>2080</v>
      </c>
    </row>
    <row r="16" spans="1:3" x14ac:dyDescent="0.25">
      <c r="B16" s="173" t="s">
        <v>2079</v>
      </c>
      <c r="C16" s="6" t="s">
        <v>2078</v>
      </c>
    </row>
    <row r="17" spans="1:3" x14ac:dyDescent="0.25">
      <c r="B17" s="173" t="s">
        <v>2077</v>
      </c>
      <c r="C17" s="6" t="s">
        <v>2076</v>
      </c>
    </row>
    <row r="18" spans="1:3" x14ac:dyDescent="0.25">
      <c r="B18" s="173" t="s">
        <v>2075</v>
      </c>
      <c r="C18" s="6" t="s">
        <v>2074</v>
      </c>
    </row>
    <row r="19" spans="1:3" x14ac:dyDescent="0.25">
      <c r="B19" s="173" t="s">
        <v>2073</v>
      </c>
      <c r="C19" s="6" t="s">
        <v>2072</v>
      </c>
    </row>
    <row r="20" spans="1:3" x14ac:dyDescent="0.25">
      <c r="B20" s="173" t="s">
        <v>1290</v>
      </c>
      <c r="C20" s="6" t="s">
        <v>2071</v>
      </c>
    </row>
    <row r="21" spans="1:3" x14ac:dyDescent="0.25">
      <c r="A21" s="85"/>
      <c r="B21" s="86"/>
      <c r="C21" s="87"/>
    </row>
    <row r="22" spans="1:3" ht="30" customHeight="1" x14ac:dyDescent="0.25">
      <c r="A22" s="207" t="s">
        <v>2070</v>
      </c>
      <c r="B22" s="203"/>
      <c r="C22" s="204" t="s">
        <v>2069</v>
      </c>
    </row>
    <row r="23" spans="1:3" x14ac:dyDescent="0.25">
      <c r="A23" s="85"/>
      <c r="B23" s="86"/>
      <c r="C23" s="87"/>
    </row>
    <row r="24" spans="1:3" ht="30" customHeight="1" x14ac:dyDescent="0.25">
      <c r="A24" s="209" t="s">
        <v>2068</v>
      </c>
      <c r="B24" s="203"/>
      <c r="C24" s="204" t="s">
        <v>484</v>
      </c>
    </row>
    <row r="25" spans="1:3" ht="30" x14ac:dyDescent="0.25">
      <c r="A25" s="205"/>
      <c r="B25" s="16"/>
      <c r="C25" s="6" t="s">
        <v>2067</v>
      </c>
    </row>
    <row r="26" spans="1:3" x14ac:dyDescent="0.25">
      <c r="A26" s="206"/>
      <c r="B26" s="86"/>
      <c r="C26" s="87"/>
    </row>
    <row r="27" spans="1:3" ht="45" x14ac:dyDescent="0.25">
      <c r="A27" s="209" t="s">
        <v>2066</v>
      </c>
      <c r="B27" s="212" t="s">
        <v>2108</v>
      </c>
      <c r="C27" s="204" t="s">
        <v>2065</v>
      </c>
    </row>
    <row r="28" spans="1:3" ht="45" x14ac:dyDescent="0.25">
      <c r="B28" s="18" t="s">
        <v>1133</v>
      </c>
      <c r="C28" s="6" t="s">
        <v>2064</v>
      </c>
    </row>
    <row r="29" spans="1:3" x14ac:dyDescent="0.25">
      <c r="B29" s="18" t="s">
        <v>289</v>
      </c>
      <c r="C29" s="6" t="s">
        <v>2063</v>
      </c>
    </row>
    <row r="30" spans="1:3" x14ac:dyDescent="0.25">
      <c r="B30" s="18" t="s">
        <v>2089</v>
      </c>
      <c r="C30" s="6" t="s">
        <v>2062</v>
      </c>
    </row>
    <row r="31" spans="1:3" x14ac:dyDescent="0.25">
      <c r="B31" s="18" t="s">
        <v>2090</v>
      </c>
      <c r="C31" s="6" t="s">
        <v>2061</v>
      </c>
    </row>
    <row r="32" spans="1:3" x14ac:dyDescent="0.25">
      <c r="B32" s="18" t="s">
        <v>388</v>
      </c>
      <c r="C32" s="6" t="s">
        <v>2060</v>
      </c>
    </row>
    <row r="33" spans="2:3" ht="30" x14ac:dyDescent="0.25">
      <c r="B33" s="18" t="s">
        <v>1221</v>
      </c>
      <c r="C33" s="6" t="s">
        <v>2059</v>
      </c>
    </row>
    <row r="34" spans="2:3" x14ac:dyDescent="0.25">
      <c r="B34" s="18" t="s">
        <v>486</v>
      </c>
      <c r="C34" s="6" t="s">
        <v>2058</v>
      </c>
    </row>
    <row r="35" spans="2:3" x14ac:dyDescent="0.25">
      <c r="B35" s="18" t="s">
        <v>945</v>
      </c>
      <c r="C35" s="6" t="s">
        <v>2057</v>
      </c>
    </row>
    <row r="36" spans="2:3" x14ac:dyDescent="0.25">
      <c r="B36" s="18" t="s">
        <v>184</v>
      </c>
      <c r="C36" s="6" t="s">
        <v>2056</v>
      </c>
    </row>
    <row r="37" spans="2:3" x14ac:dyDescent="0.25">
      <c r="B37" s="18" t="s">
        <v>61</v>
      </c>
      <c r="C37" s="6" t="s">
        <v>2055</v>
      </c>
    </row>
    <row r="38" spans="2:3" x14ac:dyDescent="0.25">
      <c r="B38" s="18" t="s">
        <v>59</v>
      </c>
      <c r="C38" s="6" t="s">
        <v>2054</v>
      </c>
    </row>
    <row r="39" spans="2:3" x14ac:dyDescent="0.25">
      <c r="B39" s="18" t="s">
        <v>949</v>
      </c>
      <c r="C39" s="6" t="s">
        <v>2053</v>
      </c>
    </row>
    <row r="40" spans="2:3" ht="30" x14ac:dyDescent="0.25">
      <c r="B40" s="18" t="s">
        <v>950</v>
      </c>
      <c r="C40" s="6" t="s">
        <v>2052</v>
      </c>
    </row>
    <row r="41" spans="2:3" ht="30" x14ac:dyDescent="0.25">
      <c r="B41" s="18" t="s">
        <v>1106</v>
      </c>
      <c r="C41" s="6" t="s">
        <v>2051</v>
      </c>
    </row>
    <row r="42" spans="2:3" ht="30" x14ac:dyDescent="0.25">
      <c r="B42" s="18" t="s">
        <v>1721</v>
      </c>
      <c r="C42" s="6" t="s">
        <v>2050</v>
      </c>
    </row>
    <row r="43" spans="2:3" x14ac:dyDescent="0.25">
      <c r="B43" s="18" t="s">
        <v>831</v>
      </c>
      <c r="C43" s="6" t="s">
        <v>2049</v>
      </c>
    </row>
    <row r="44" spans="2:3" ht="45" x14ac:dyDescent="0.25">
      <c r="B44" s="18" t="s">
        <v>736</v>
      </c>
      <c r="C44" s="6" t="s">
        <v>2048</v>
      </c>
    </row>
    <row r="45" spans="2:3" ht="30" x14ac:dyDescent="0.25">
      <c r="B45" s="18" t="s">
        <v>1189</v>
      </c>
      <c r="C45" s="6" t="s">
        <v>2047</v>
      </c>
    </row>
    <row r="46" spans="2:3" x14ac:dyDescent="0.25">
      <c r="B46" s="18" t="s">
        <v>741</v>
      </c>
      <c r="C46" s="6" t="s">
        <v>2046</v>
      </c>
    </row>
    <row r="47" spans="2:3" x14ac:dyDescent="0.25">
      <c r="B47" s="18" t="s">
        <v>70</v>
      </c>
      <c r="C47" s="6" t="s">
        <v>2045</v>
      </c>
    </row>
    <row r="48" spans="2:3" x14ac:dyDescent="0.25">
      <c r="B48" s="18" t="s">
        <v>71</v>
      </c>
      <c r="C48" s="6" t="s">
        <v>2044</v>
      </c>
    </row>
    <row r="49" spans="2:3" x14ac:dyDescent="0.25">
      <c r="B49" s="18" t="s">
        <v>58</v>
      </c>
      <c r="C49" s="6" t="s">
        <v>2043</v>
      </c>
    </row>
    <row r="50" spans="2:3" x14ac:dyDescent="0.25">
      <c r="B50" s="18" t="s">
        <v>760</v>
      </c>
      <c r="C50" s="6" t="s">
        <v>2042</v>
      </c>
    </row>
    <row r="51" spans="2:3" ht="30" x14ac:dyDescent="0.25">
      <c r="B51" s="18" t="s">
        <v>838</v>
      </c>
      <c r="C51" s="6" t="s">
        <v>2041</v>
      </c>
    </row>
    <row r="52" spans="2:3" ht="30" x14ac:dyDescent="0.25">
      <c r="B52" s="18" t="s">
        <v>1165</v>
      </c>
      <c r="C52" s="6" t="s">
        <v>2040</v>
      </c>
    </row>
    <row r="53" spans="2:3" ht="30" x14ac:dyDescent="0.25">
      <c r="B53" s="18" t="s">
        <v>832</v>
      </c>
      <c r="C53" s="6" t="s">
        <v>2039</v>
      </c>
    </row>
    <row r="54" spans="2:3" x14ac:dyDescent="0.25">
      <c r="B54" s="18" t="s">
        <v>1525</v>
      </c>
      <c r="C54" s="6" t="s">
        <v>2038</v>
      </c>
    </row>
    <row r="55" spans="2:3" x14ac:dyDescent="0.25">
      <c r="B55" s="18" t="s">
        <v>425</v>
      </c>
      <c r="C55" s="6" t="s">
        <v>2037</v>
      </c>
    </row>
    <row r="56" spans="2:3" ht="30" x14ac:dyDescent="0.25">
      <c r="B56" s="18" t="s">
        <v>932</v>
      </c>
      <c r="C56" s="6" t="s">
        <v>2036</v>
      </c>
    </row>
    <row r="57" spans="2:3" ht="30" x14ac:dyDescent="0.25">
      <c r="B57" s="18" t="s">
        <v>1530</v>
      </c>
      <c r="C57" s="6" t="s">
        <v>2035</v>
      </c>
    </row>
    <row r="58" spans="2:3" ht="30" x14ac:dyDescent="0.25">
      <c r="B58" s="18" t="s">
        <v>858</v>
      </c>
      <c r="C58" s="6" t="s">
        <v>2034</v>
      </c>
    </row>
    <row r="59" spans="2:3" ht="75" x14ac:dyDescent="0.25">
      <c r="B59" s="18" t="s">
        <v>1130</v>
      </c>
      <c r="C59" s="6" t="s">
        <v>2033</v>
      </c>
    </row>
    <row r="60" spans="2:3" ht="45" x14ac:dyDescent="0.25">
      <c r="B60" s="18" t="s">
        <v>879</v>
      </c>
      <c r="C60" s="6" t="s">
        <v>2032</v>
      </c>
    </row>
    <row r="61" spans="2:3" x14ac:dyDescent="0.25">
      <c r="B61" s="18" t="s">
        <v>884</v>
      </c>
      <c r="C61" s="6" t="s">
        <v>2031</v>
      </c>
    </row>
    <row r="62" spans="2:3" x14ac:dyDescent="0.25">
      <c r="B62" s="18" t="s">
        <v>880</v>
      </c>
      <c r="C62" s="6" t="s">
        <v>2030</v>
      </c>
    </row>
    <row r="63" spans="2:3" x14ac:dyDescent="0.25">
      <c r="B63" s="18" t="s">
        <v>927</v>
      </c>
      <c r="C63" s="6" t="s">
        <v>2029</v>
      </c>
    </row>
    <row r="64" spans="2:3" ht="30" x14ac:dyDescent="0.25">
      <c r="B64" s="18" t="s">
        <v>1102</v>
      </c>
      <c r="C64" s="6" t="s">
        <v>2028</v>
      </c>
    </row>
    <row r="65" spans="1:3" ht="30" x14ac:dyDescent="0.25">
      <c r="B65" s="18" t="s">
        <v>929</v>
      </c>
      <c r="C65" s="6" t="s">
        <v>2027</v>
      </c>
    </row>
    <row r="66" spans="1:3" x14ac:dyDescent="0.25">
      <c r="B66" s="18" t="s">
        <v>934</v>
      </c>
      <c r="C66" s="6" t="s">
        <v>2026</v>
      </c>
    </row>
    <row r="67" spans="1:3" x14ac:dyDescent="0.25">
      <c r="B67" s="18" t="s">
        <v>935</v>
      </c>
      <c r="C67" s="6" t="s">
        <v>2025</v>
      </c>
    </row>
    <row r="68" spans="1:3" ht="30" x14ac:dyDescent="0.25">
      <c r="B68" s="18" t="s">
        <v>940</v>
      </c>
      <c r="C68" s="6" t="s">
        <v>2024</v>
      </c>
    </row>
    <row r="69" spans="1:3" ht="30" x14ac:dyDescent="0.25">
      <c r="B69" s="18" t="s">
        <v>928</v>
      </c>
      <c r="C69" s="6" t="s">
        <v>2023</v>
      </c>
    </row>
    <row r="70" spans="1:3" x14ac:dyDescent="0.25">
      <c r="B70" s="18" t="s">
        <v>1142</v>
      </c>
      <c r="C70" s="6" t="s">
        <v>2022</v>
      </c>
    </row>
    <row r="71" spans="1:3" x14ac:dyDescent="0.25">
      <c r="B71" s="18" t="s">
        <v>66</v>
      </c>
      <c r="C71" s="6" t="s">
        <v>2021</v>
      </c>
    </row>
    <row r="72" spans="1:3" x14ac:dyDescent="0.25">
      <c r="B72" s="18" t="s">
        <v>0</v>
      </c>
      <c r="C72" s="6" t="s">
        <v>2020</v>
      </c>
    </row>
    <row r="73" spans="1:3" x14ac:dyDescent="0.25">
      <c r="A73" s="20"/>
      <c r="B73" s="21"/>
      <c r="C73" s="22"/>
    </row>
    <row r="74" spans="1:3" ht="45" x14ac:dyDescent="0.25">
      <c r="A74" s="207" t="s">
        <v>2092</v>
      </c>
      <c r="B74" s="212" t="s">
        <v>2108</v>
      </c>
      <c r="C74" s="204" t="s">
        <v>2107</v>
      </c>
    </row>
    <row r="75" spans="1:3" x14ac:dyDescent="0.25">
      <c r="A75" s="17"/>
      <c r="B75" s="18" t="s">
        <v>499</v>
      </c>
      <c r="C75" s="6" t="s">
        <v>2106</v>
      </c>
    </row>
    <row r="76" spans="1:3" x14ac:dyDescent="0.25">
      <c r="A76" s="17"/>
      <c r="B76" s="18" t="s">
        <v>1175</v>
      </c>
      <c r="C76" s="6" t="s">
        <v>2105</v>
      </c>
    </row>
    <row r="77" spans="1:3" x14ac:dyDescent="0.25">
      <c r="A77" s="18"/>
      <c r="B77" s="5" t="s">
        <v>500</v>
      </c>
      <c r="C77" s="6" t="s">
        <v>2104</v>
      </c>
    </row>
    <row r="78" spans="1:3" x14ac:dyDescent="0.25">
      <c r="B78" s="197" t="s">
        <v>413</v>
      </c>
      <c r="C78" s="6" t="s">
        <v>2103</v>
      </c>
    </row>
    <row r="79" spans="1:3" x14ac:dyDescent="0.25">
      <c r="B79" s="197" t="s">
        <v>501</v>
      </c>
      <c r="C79" s="6" t="s">
        <v>2102</v>
      </c>
    </row>
    <row r="80" spans="1:3" x14ac:dyDescent="0.25">
      <c r="B80" s="197" t="s">
        <v>1191</v>
      </c>
      <c r="C80" s="6" t="s">
        <v>2101</v>
      </c>
    </row>
    <row r="81" spans="1:3" x14ac:dyDescent="0.25">
      <c r="B81" s="197" t="s">
        <v>415</v>
      </c>
      <c r="C81" s="6" t="s">
        <v>2100</v>
      </c>
    </row>
    <row r="82" spans="1:3" x14ac:dyDescent="0.25">
      <c r="A82" s="20"/>
      <c r="B82" s="21"/>
      <c r="C82" s="22"/>
    </row>
    <row r="83" spans="1:3" ht="30" customHeight="1" x14ac:dyDescent="0.25">
      <c r="A83" s="207" t="s">
        <v>2099</v>
      </c>
      <c r="B83" s="212" t="s">
        <v>2108</v>
      </c>
      <c r="C83" s="208" t="s">
        <v>291</v>
      </c>
    </row>
    <row r="84" spans="1:3" x14ac:dyDescent="0.25">
      <c r="B84" s="18" t="s">
        <v>2019</v>
      </c>
      <c r="C84" s="5" t="s">
        <v>2098</v>
      </c>
    </row>
    <row r="85" spans="1:3" x14ac:dyDescent="0.25">
      <c r="B85" s="18" t="s">
        <v>1221</v>
      </c>
      <c r="C85" s="5" t="s">
        <v>2097</v>
      </c>
    </row>
    <row r="86" spans="1:3" x14ac:dyDescent="0.25">
      <c r="B86" s="5" t="s">
        <v>2018</v>
      </c>
      <c r="C86" s="5" t="s">
        <v>2096</v>
      </c>
    </row>
    <row r="87" spans="1:3" x14ac:dyDescent="0.25">
      <c r="B87" s="197" t="s">
        <v>2017</v>
      </c>
      <c r="C87" s="5" t="s">
        <v>2095</v>
      </c>
    </row>
    <row r="88" spans="1:3" x14ac:dyDescent="0.25">
      <c r="B88" s="197" t="s">
        <v>2016</v>
      </c>
      <c r="C88" s="5" t="s">
        <v>2094</v>
      </c>
    </row>
    <row r="89" spans="1:3" x14ac:dyDescent="0.25">
      <c r="B89" s="197" t="s">
        <v>2015</v>
      </c>
      <c r="C89" s="5" t="s">
        <v>2093</v>
      </c>
    </row>
    <row r="90" spans="1:3" x14ac:dyDescent="0.25">
      <c r="A90" s="20"/>
      <c r="B90" s="21"/>
      <c r="C90" s="22"/>
    </row>
    <row r="91" spans="1:3" ht="30" customHeight="1" x14ac:dyDescent="0.25">
      <c r="A91" s="207" t="s">
        <v>290</v>
      </c>
      <c r="B91" s="212" t="s">
        <v>2108</v>
      </c>
      <c r="C91" s="208" t="s">
        <v>291</v>
      </c>
    </row>
    <row r="92" spans="1:3" x14ac:dyDescent="0.25">
      <c r="B92" s="18" t="s">
        <v>74</v>
      </c>
      <c r="C92" s="5"/>
    </row>
    <row r="93" spans="1:3" x14ac:dyDescent="0.25">
      <c r="B93" s="18" t="s">
        <v>75</v>
      </c>
      <c r="C93" s="5"/>
    </row>
    <row r="94" spans="1:3" x14ac:dyDescent="0.25">
      <c r="A94" s="20"/>
      <c r="B94" s="21"/>
      <c r="C94" s="22"/>
    </row>
  </sheetData>
  <sheetProtection sheet="1" objects="1" scenarios="1" selectLockedCells="1"/>
  <mergeCells count="10">
    <mergeCell ref="A7:C7"/>
    <mergeCell ref="A8:C8"/>
    <mergeCell ref="A9:C9"/>
    <mergeCell ref="A10:C10"/>
    <mergeCell ref="A1:C1"/>
    <mergeCell ref="A2:C2"/>
    <mergeCell ref="A3:C3"/>
    <mergeCell ref="A4:C4"/>
    <mergeCell ref="A5:C5"/>
    <mergeCell ref="A6:C6"/>
  </mergeCells>
  <conditionalFormatting sqref="B15:B20">
    <cfRule type="expression" dxfId="167" priority="1">
      <formula>OR(ISERR(FIND("Requires", $B15))=FALSE,ISERR(FIND("Could", $T15))=FALSE)</formula>
    </cfRule>
    <cfRule type="expression" dxfId="166" priority="2">
      <formula>OR(ISERR(FIND("Future", $B15))=FALSE,ISERR(FIND("Data not identified", $B15))=FALSE,ISERR(FIND("Cannot", $T15))=FALSE)</formula>
    </cfRule>
    <cfRule type="expression" dxfId="165" priority="3">
      <formula>OR(ISERR(FIND("Cleaned", $B15))=FALSE,ISERR(FIND("Ready", $T15))=FALSE)</formula>
    </cfRule>
    <cfRule type="expression" dxfId="164" priority="4">
      <formula>ISERR(FIND("Data preparation", $B15))=FALSE</formula>
    </cfRule>
    <cfRule type="expression" dxfId="163" priority="5">
      <formula>ISERR(FIND("Completed", $B15))=FALSE</formula>
    </cfRule>
    <cfRule type="expression" dxfId="162" priority="6">
      <formula>ISERR(FIND("No longer required", $B15))=FALSE</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61A7D5-988D-420C-9883-15FB8C05104F}">
  <dimension ref="A1:T29"/>
  <sheetViews>
    <sheetView showGridLines="0" zoomScaleNormal="100" workbookViewId="0">
      <pane ySplit="3" topLeftCell="A4" activePane="bottomLeft" state="frozen"/>
      <selection pane="bottomLeft" activeCell="A2" sqref="A2"/>
    </sheetView>
  </sheetViews>
  <sheetFormatPr defaultRowHeight="15" x14ac:dyDescent="0.25"/>
  <cols>
    <col min="1" max="1" width="7.7109375" style="119" customWidth="1"/>
    <col min="2" max="2" width="27.5703125" style="101" customWidth="1"/>
    <col min="3" max="3" width="12.140625" style="101" customWidth="1"/>
    <col min="4" max="4" width="9.42578125" style="101" customWidth="1"/>
    <col min="5" max="5" width="27.5703125" style="101" customWidth="1"/>
    <col min="6" max="8" width="39.42578125" style="6" customWidth="1"/>
    <col min="9" max="10" width="4.140625" style="119" customWidth="1"/>
    <col min="11" max="16" width="4.140625" style="4" customWidth="1"/>
    <col min="17" max="17" width="4.140625" style="119" customWidth="1"/>
    <col min="18" max="19" width="4.140625" style="16" customWidth="1"/>
    <col min="20" max="20" width="9.7109375" style="16" customWidth="1"/>
    <col min="21" max="16384" width="9.140625" style="4"/>
  </cols>
  <sheetData>
    <row r="1" spans="1:20" ht="15" customHeight="1" x14ac:dyDescent="0.25">
      <c r="A1" s="213" t="s">
        <v>1255</v>
      </c>
      <c r="B1" s="213"/>
      <c r="C1" s="213"/>
      <c r="D1" s="213"/>
      <c r="E1" s="214"/>
      <c r="F1" s="215" t="s">
        <v>2</v>
      </c>
      <c r="G1" s="215"/>
      <c r="H1" s="215"/>
      <c r="I1" s="216" t="s">
        <v>1465</v>
      </c>
      <c r="J1" s="216"/>
      <c r="K1" s="216"/>
      <c r="L1" s="216"/>
      <c r="M1" s="216"/>
      <c r="N1" s="216"/>
      <c r="O1" s="216"/>
      <c r="P1" s="216"/>
      <c r="Q1" s="216"/>
      <c r="R1" s="216"/>
      <c r="S1" s="216"/>
      <c r="T1" s="216"/>
    </row>
    <row r="2" spans="1:20" ht="30" customHeight="1" x14ac:dyDescent="0.25">
      <c r="A2" s="217" t="s">
        <v>1244</v>
      </c>
      <c r="B2" s="218" t="s">
        <v>75</v>
      </c>
      <c r="C2" s="219" t="s">
        <v>1466</v>
      </c>
      <c r="D2" s="219"/>
      <c r="E2" s="218" t="s">
        <v>1244</v>
      </c>
      <c r="F2" s="218" t="s">
        <v>1467</v>
      </c>
      <c r="G2" s="218" t="s">
        <v>1468</v>
      </c>
      <c r="H2" s="218" t="s">
        <v>1962</v>
      </c>
      <c r="I2" s="219" t="s">
        <v>1469</v>
      </c>
      <c r="J2" s="219"/>
      <c r="K2" s="219"/>
      <c r="L2" s="220"/>
      <c r="M2" s="219" t="s">
        <v>1470</v>
      </c>
      <c r="N2" s="219"/>
      <c r="O2" s="219"/>
      <c r="P2" s="220"/>
      <c r="Q2" s="221" t="s">
        <v>1471</v>
      </c>
      <c r="R2" s="221"/>
      <c r="S2" s="221"/>
      <c r="T2" s="222"/>
    </row>
    <row r="3" spans="1:20" ht="72" customHeight="1" x14ac:dyDescent="0.25">
      <c r="A3" s="100"/>
      <c r="B3" s="129"/>
      <c r="C3" s="129" t="s">
        <v>1472</v>
      </c>
      <c r="D3" s="129" t="s">
        <v>1246</v>
      </c>
      <c r="E3" s="129"/>
      <c r="F3" s="129"/>
      <c r="G3" s="129"/>
      <c r="H3" s="129"/>
      <c r="I3" s="130" t="s">
        <v>1471</v>
      </c>
      <c r="J3" s="131" t="s">
        <v>1252</v>
      </c>
      <c r="K3" s="132" t="s">
        <v>1278</v>
      </c>
      <c r="L3" s="132"/>
      <c r="M3" s="130" t="s">
        <v>1471</v>
      </c>
      <c r="N3" s="132" t="s">
        <v>1252</v>
      </c>
      <c r="O3" s="132" t="s">
        <v>1278</v>
      </c>
      <c r="P3" s="132"/>
      <c r="Q3" s="131" t="s">
        <v>1471</v>
      </c>
      <c r="R3" s="133" t="s">
        <v>1252</v>
      </c>
      <c r="S3" s="134" t="s">
        <v>1278</v>
      </c>
      <c r="T3" s="135" t="s">
        <v>1473</v>
      </c>
    </row>
    <row r="4" spans="1:20" ht="30" customHeight="1" x14ac:dyDescent="0.25">
      <c r="A4" s="176">
        <v>1</v>
      </c>
      <c r="B4" s="179" t="s">
        <v>1263</v>
      </c>
      <c r="C4" s="179" t="str">
        <f>SUM(S4:S10)&amp;"/"&amp;SUM(R4:R10)</f>
        <v>22/22</v>
      </c>
      <c r="D4" s="182">
        <f>SUM(S4:S10)/SUM(R4:R10)</f>
        <v>1</v>
      </c>
      <c r="E4" s="136">
        <v>1</v>
      </c>
      <c r="F4" s="137" t="s">
        <v>1264</v>
      </c>
      <c r="G4" s="137" t="s">
        <v>1474</v>
      </c>
      <c r="H4" s="138" t="s">
        <v>1940</v>
      </c>
      <c r="I4" s="162">
        <f>COUNTIFS('2020 indicators'!F:F,'Bangkok context definitions'!F4,'2020 indicators'!Z:Z,"Bangkok Liveability Framework sub*")</f>
        <v>2</v>
      </c>
      <c r="J4" s="162">
        <f>COUNTIFS('2020 indicators'!F:F,'Bangkok context definitions'!F4,'2020 indicators'!Z:Z,"Bangkok Liveability Framework sub*",'2020 indicators'!U:U,TRUE)</f>
        <v>0</v>
      </c>
      <c r="K4" s="163">
        <f>COUNTIFS('2020 indicators'!F:F,'Bangkok context definitions'!F4,'2020 indicators'!Z:Z,"Bangkok Liveability Framework sub*",'2020 indicators'!T:T,"Completed")</f>
        <v>0</v>
      </c>
      <c r="L4" s="163"/>
      <c r="M4" s="163">
        <f>Q4-I4</f>
        <v>0</v>
      </c>
      <c r="N4" s="163">
        <f>COUNTIFS('2020 indicators'!F:F,'Bangkok context definitions'!F4,'2020 indicators'!Z:Z,"&lt;&gt;Bangkok Liveability Framework sub*",'2020 indicators'!U:U,TRUE)</f>
        <v>0</v>
      </c>
      <c r="O4" s="163">
        <f>COUNTIFS('2020 indicators'!F:F,'Bangkok context definitions'!F4,'2020 indicators'!Z:Z,"&lt;&gt;Bangkok Liveability Framework sub*",'2020 indicators'!T:T,"Completed")</f>
        <v>0</v>
      </c>
      <c r="P4" s="163"/>
      <c r="Q4" s="162">
        <f>COUNTIF('2020 indicators'!F:F,'Bangkok context definitions'!F4)</f>
        <v>2</v>
      </c>
      <c r="R4" s="139">
        <f t="shared" ref="R4:R27" si="0">J4+N4</f>
        <v>0</v>
      </c>
      <c r="S4" s="139">
        <f t="shared" ref="S4:S27" si="1">K4+O4</f>
        <v>0</v>
      </c>
      <c r="T4" s="140" t="str">
        <f>IF(R4=0,"",S4/R4)</f>
        <v/>
      </c>
    </row>
    <row r="5" spans="1:20" ht="30" customHeight="1" x14ac:dyDescent="0.25">
      <c r="A5" s="177"/>
      <c r="B5" s="180"/>
      <c r="C5" s="180"/>
      <c r="D5" s="183"/>
      <c r="E5" s="141">
        <v>2</v>
      </c>
      <c r="F5" s="142" t="s">
        <v>1273</v>
      </c>
      <c r="G5" s="142" t="s">
        <v>1475</v>
      </c>
      <c r="H5" s="143" t="s">
        <v>1941</v>
      </c>
      <c r="I5" s="164">
        <f>COUNTIFS('2020 indicators'!F:F,'Bangkok context definitions'!F5,'2020 indicators'!Z:Z,"Bangkok Liveability Framework sub*")</f>
        <v>2</v>
      </c>
      <c r="J5" s="164">
        <f>COUNTIFS('2020 indicators'!F:F,'Bangkok context definitions'!F5,'2020 indicators'!Z:Z,"Bangkok Liveability Framework sub*",'2020 indicators'!U:U,TRUE)</f>
        <v>1</v>
      </c>
      <c r="K5" s="165">
        <f>COUNTIFS('2020 indicators'!F:F,'Bangkok context definitions'!F5,'2020 indicators'!Z:Z,"Bangkok Liveability Framework sub*",'2020 indicators'!T:T,"Completed")</f>
        <v>1</v>
      </c>
      <c r="L5" s="165"/>
      <c r="M5" s="165">
        <f t="shared" ref="M5:M27" si="2">Q5-I5</f>
        <v>3</v>
      </c>
      <c r="N5" s="165">
        <f>COUNTIFS('2020 indicators'!F:F,'Bangkok context definitions'!F5,'2020 indicators'!Z:Z,"&lt;&gt;Bangkok Liveability Framework sub*",'2020 indicators'!U:U,TRUE)</f>
        <v>3</v>
      </c>
      <c r="O5" s="165">
        <f>COUNTIFS('2020 indicators'!F:F,'Bangkok context definitions'!F5,'2020 indicators'!Z:Z,"&lt;&gt;Bangkok Liveability Framework sub*",'2020 indicators'!T:T,"Completed")</f>
        <v>3</v>
      </c>
      <c r="P5" s="165"/>
      <c r="Q5" s="164">
        <f>COUNTIF('2020 indicators'!F:F,'Bangkok context definitions'!F5)</f>
        <v>5</v>
      </c>
      <c r="R5" s="144">
        <f t="shared" si="0"/>
        <v>4</v>
      </c>
      <c r="S5" s="144">
        <f t="shared" si="1"/>
        <v>4</v>
      </c>
      <c r="T5" s="145">
        <f t="shared" ref="T5:T28" si="3">IF(R5=0,"",S5/R5)</f>
        <v>1</v>
      </c>
    </row>
    <row r="6" spans="1:20" ht="30" customHeight="1" x14ac:dyDescent="0.25">
      <c r="A6" s="177"/>
      <c r="B6" s="180"/>
      <c r="C6" s="180"/>
      <c r="D6" s="183"/>
      <c r="E6" s="141">
        <v>3</v>
      </c>
      <c r="F6" s="142" t="s">
        <v>1282</v>
      </c>
      <c r="G6" s="142" t="s">
        <v>1476</v>
      </c>
      <c r="H6" s="143" t="s">
        <v>1942</v>
      </c>
      <c r="I6" s="164">
        <f>COUNTIFS('2020 indicators'!F:F,'Bangkok context definitions'!F6,'2020 indicators'!Z:Z,"Bangkok Liveability Framework sub*")</f>
        <v>1</v>
      </c>
      <c r="J6" s="164">
        <f>COUNTIFS('2020 indicators'!F:F,'Bangkok context definitions'!F6,'2020 indicators'!Z:Z,"Bangkok Liveability Framework sub*",'2020 indicators'!U:U,TRUE)</f>
        <v>0</v>
      </c>
      <c r="K6" s="165">
        <f>COUNTIFS('2020 indicators'!F:F,'Bangkok context definitions'!F6,'2020 indicators'!Z:Z,"Bangkok Liveability Framework sub*",'2020 indicators'!T:T,"Completed")</f>
        <v>0</v>
      </c>
      <c r="L6" s="165"/>
      <c r="M6" s="165">
        <f t="shared" si="2"/>
        <v>6</v>
      </c>
      <c r="N6" s="165">
        <f>COUNTIFS('2020 indicators'!F:F,'Bangkok context definitions'!F6,'2020 indicators'!Z:Z,"&lt;&gt;Bangkok Liveability Framework sub*",'2020 indicators'!U:U,TRUE)</f>
        <v>4</v>
      </c>
      <c r="O6" s="165">
        <f>COUNTIFS('2020 indicators'!F:F,'Bangkok context definitions'!F6,'2020 indicators'!Z:Z,"&lt;&gt;Bangkok Liveability Framework sub*",'2020 indicators'!T:T,"Completed")</f>
        <v>4</v>
      </c>
      <c r="P6" s="165"/>
      <c r="Q6" s="164">
        <f>COUNTIF('2020 indicators'!F:F,'Bangkok context definitions'!F6)</f>
        <v>7</v>
      </c>
      <c r="R6" s="144">
        <f t="shared" si="0"/>
        <v>4</v>
      </c>
      <c r="S6" s="144">
        <f t="shared" si="1"/>
        <v>4</v>
      </c>
      <c r="T6" s="145">
        <f t="shared" si="3"/>
        <v>1</v>
      </c>
    </row>
    <row r="7" spans="1:20" ht="30" customHeight="1" x14ac:dyDescent="0.25">
      <c r="A7" s="177"/>
      <c r="B7" s="180"/>
      <c r="C7" s="180"/>
      <c r="D7" s="183"/>
      <c r="E7" s="141">
        <v>4</v>
      </c>
      <c r="F7" s="142" t="s">
        <v>1296</v>
      </c>
      <c r="G7" s="142" t="s">
        <v>1477</v>
      </c>
      <c r="H7" s="143" t="s">
        <v>1943</v>
      </c>
      <c r="I7" s="164">
        <f>COUNTIFS('2020 indicators'!F:F,'Bangkok context definitions'!F7,'2020 indicators'!Z:Z,"Bangkok Liveability Framework sub*")</f>
        <v>4</v>
      </c>
      <c r="J7" s="164">
        <f>COUNTIFS('2020 indicators'!F:F,'Bangkok context definitions'!F7,'2020 indicators'!Z:Z,"Bangkok Liveability Framework sub*",'2020 indicators'!U:U,TRUE)</f>
        <v>0</v>
      </c>
      <c r="K7" s="165">
        <f>COUNTIFS('2020 indicators'!F:F,'Bangkok context definitions'!F7,'2020 indicators'!Z:Z,"Bangkok Liveability Framework sub*",'2020 indicators'!T:T,"Completed")</f>
        <v>0</v>
      </c>
      <c r="L7" s="165"/>
      <c r="M7" s="165">
        <f t="shared" si="2"/>
        <v>1</v>
      </c>
      <c r="N7" s="165">
        <f>COUNTIFS('2020 indicators'!F:F,'Bangkok context definitions'!F7,'2020 indicators'!Z:Z,"&lt;&gt;Bangkok Liveability Framework sub*",'2020 indicators'!U:U,TRUE)</f>
        <v>1</v>
      </c>
      <c r="O7" s="165">
        <f>COUNTIFS('2020 indicators'!F:F,'Bangkok context definitions'!F7,'2020 indicators'!Z:Z,"&lt;&gt;Bangkok Liveability Framework sub*",'2020 indicators'!T:T,"Completed")</f>
        <v>1</v>
      </c>
      <c r="P7" s="165"/>
      <c r="Q7" s="164">
        <f>COUNTIF('2020 indicators'!F:F,'Bangkok context definitions'!F7)</f>
        <v>5</v>
      </c>
      <c r="R7" s="144">
        <f t="shared" si="0"/>
        <v>1</v>
      </c>
      <c r="S7" s="144">
        <f t="shared" si="1"/>
        <v>1</v>
      </c>
      <c r="T7" s="145">
        <f t="shared" si="3"/>
        <v>1</v>
      </c>
    </row>
    <row r="8" spans="1:20" ht="30" customHeight="1" x14ac:dyDescent="0.25">
      <c r="A8" s="177"/>
      <c r="B8" s="180"/>
      <c r="C8" s="180"/>
      <c r="D8" s="183"/>
      <c r="E8" s="141">
        <v>5</v>
      </c>
      <c r="F8" s="142" t="s">
        <v>1304</v>
      </c>
      <c r="G8" s="142" t="s">
        <v>1478</v>
      </c>
      <c r="H8" s="143" t="s">
        <v>1944</v>
      </c>
      <c r="I8" s="164">
        <f>COUNTIFS('2020 indicators'!F:F,'Bangkok context definitions'!F8,'2020 indicators'!Z:Z,"Bangkok Liveability Framework sub*")</f>
        <v>3</v>
      </c>
      <c r="J8" s="164">
        <f>COUNTIFS('2020 indicators'!F:F,'Bangkok context definitions'!F8,'2020 indicators'!Z:Z,"Bangkok Liveability Framework sub*",'2020 indicators'!U:U,TRUE)</f>
        <v>2</v>
      </c>
      <c r="K8" s="165">
        <f>COUNTIFS('2020 indicators'!F:F,'Bangkok context definitions'!F8,'2020 indicators'!Z:Z,"Bangkok Liveability Framework sub*",'2020 indicators'!T:T,"Completed")</f>
        <v>2</v>
      </c>
      <c r="L8" s="165"/>
      <c r="M8" s="165">
        <f t="shared" si="2"/>
        <v>3</v>
      </c>
      <c r="N8" s="165">
        <f>COUNTIFS('2020 indicators'!F:F,'Bangkok context definitions'!F8,'2020 indicators'!Z:Z,"&lt;&gt;Bangkok Liveability Framework sub*",'2020 indicators'!U:U,TRUE)</f>
        <v>2</v>
      </c>
      <c r="O8" s="165">
        <f>COUNTIFS('2020 indicators'!F:F,'Bangkok context definitions'!F8,'2020 indicators'!Z:Z,"&lt;&gt;Bangkok Liveability Framework sub*",'2020 indicators'!T:T,"Completed")</f>
        <v>2</v>
      </c>
      <c r="P8" s="165"/>
      <c r="Q8" s="164">
        <f>COUNTIF('2020 indicators'!F:F,'Bangkok context definitions'!F8)</f>
        <v>6</v>
      </c>
      <c r="R8" s="144">
        <f t="shared" si="0"/>
        <v>4</v>
      </c>
      <c r="S8" s="144">
        <f t="shared" si="1"/>
        <v>4</v>
      </c>
      <c r="T8" s="145">
        <f t="shared" si="3"/>
        <v>1</v>
      </c>
    </row>
    <row r="9" spans="1:20" ht="30" customHeight="1" x14ac:dyDescent="0.25">
      <c r="A9" s="177"/>
      <c r="B9" s="180"/>
      <c r="C9" s="180"/>
      <c r="D9" s="183"/>
      <c r="E9" s="141">
        <v>6</v>
      </c>
      <c r="F9" s="142" t="s">
        <v>1315</v>
      </c>
      <c r="G9" s="142" t="s">
        <v>1479</v>
      </c>
      <c r="H9" s="143" t="s">
        <v>1945</v>
      </c>
      <c r="I9" s="164">
        <f>COUNTIFS('2020 indicators'!F:F,'Bangkok context definitions'!F9,'2020 indicators'!Z:Z,"Bangkok Liveability Framework sub*")</f>
        <v>2</v>
      </c>
      <c r="J9" s="164">
        <f>COUNTIFS('2020 indicators'!F:F,'Bangkok context definitions'!F9,'2020 indicators'!Z:Z,"Bangkok Liveability Framework sub*",'2020 indicators'!U:U,TRUE)</f>
        <v>0</v>
      </c>
      <c r="K9" s="165">
        <f>COUNTIFS('2020 indicators'!F:F,'Bangkok context definitions'!F9,'2020 indicators'!Z:Z,"Bangkok Liveability Framework sub*",'2020 indicators'!T:T,"Completed")</f>
        <v>0</v>
      </c>
      <c r="L9" s="165"/>
      <c r="M9" s="165">
        <f t="shared" si="2"/>
        <v>8</v>
      </c>
      <c r="N9" s="165">
        <f>COUNTIFS('2020 indicators'!F:F,'Bangkok context definitions'!F9,'2020 indicators'!Z:Z,"&lt;&gt;Bangkok Liveability Framework sub*",'2020 indicators'!U:U,TRUE)</f>
        <v>6</v>
      </c>
      <c r="O9" s="165">
        <f>COUNTIFS('2020 indicators'!F:F,'Bangkok context definitions'!F9,'2020 indicators'!Z:Z,"&lt;&gt;Bangkok Liveability Framework sub*",'2020 indicators'!T:T,"Completed")</f>
        <v>6</v>
      </c>
      <c r="P9" s="165"/>
      <c r="Q9" s="164">
        <f>COUNTIF('2020 indicators'!F:F,'Bangkok context definitions'!F9)</f>
        <v>10</v>
      </c>
      <c r="R9" s="144">
        <f t="shared" si="0"/>
        <v>6</v>
      </c>
      <c r="S9" s="144">
        <f t="shared" si="1"/>
        <v>6</v>
      </c>
      <c r="T9" s="145">
        <f t="shared" si="3"/>
        <v>1</v>
      </c>
    </row>
    <row r="10" spans="1:20" ht="30" customHeight="1" x14ac:dyDescent="0.25">
      <c r="A10" s="178"/>
      <c r="B10" s="181"/>
      <c r="C10" s="181"/>
      <c r="D10" s="184"/>
      <c r="E10" s="146">
        <v>7</v>
      </c>
      <c r="F10" s="147" t="s">
        <v>1324</v>
      </c>
      <c r="G10" s="147" t="s">
        <v>1480</v>
      </c>
      <c r="H10" s="148" t="s">
        <v>1946</v>
      </c>
      <c r="I10" s="166">
        <f>COUNTIFS('2020 indicators'!F:F,'Bangkok context definitions'!F10,'2020 indicators'!Z:Z,"Bangkok Liveability Framework sub*")</f>
        <v>3</v>
      </c>
      <c r="J10" s="166">
        <f>COUNTIFS('2020 indicators'!F:F,'Bangkok context definitions'!F10,'2020 indicators'!Z:Z,"Bangkok Liveability Framework sub*",'2020 indicators'!U:U,TRUE)</f>
        <v>0</v>
      </c>
      <c r="K10" s="167">
        <f>COUNTIFS('2020 indicators'!F:F,'Bangkok context definitions'!F10,'2020 indicators'!Z:Z,"Bangkok Liveability Framework sub*",'2020 indicators'!T:T,"Completed")</f>
        <v>0</v>
      </c>
      <c r="L10" s="167"/>
      <c r="M10" s="167">
        <f t="shared" si="2"/>
        <v>6</v>
      </c>
      <c r="N10" s="167">
        <f>COUNTIFS('2020 indicators'!F:F,'Bangkok context definitions'!F10,'2020 indicators'!Z:Z,"&lt;&gt;Bangkok Liveability Framework sub*",'2020 indicators'!U:U,TRUE)</f>
        <v>3</v>
      </c>
      <c r="O10" s="167">
        <f>COUNTIFS('2020 indicators'!F:F,'Bangkok context definitions'!F10,'2020 indicators'!Z:Z,"&lt;&gt;Bangkok Liveability Framework sub*",'2020 indicators'!T:T,"Completed")</f>
        <v>3</v>
      </c>
      <c r="P10" s="167"/>
      <c r="Q10" s="166">
        <f>COUNTIF('2020 indicators'!F:F,'Bangkok context definitions'!F10)</f>
        <v>9</v>
      </c>
      <c r="R10" s="149">
        <f t="shared" si="0"/>
        <v>3</v>
      </c>
      <c r="S10" s="149">
        <f t="shared" si="1"/>
        <v>3</v>
      </c>
      <c r="T10" s="150">
        <f t="shared" si="3"/>
        <v>1</v>
      </c>
    </row>
    <row r="11" spans="1:20" ht="30" customHeight="1" x14ac:dyDescent="0.25">
      <c r="A11" s="176">
        <v>2</v>
      </c>
      <c r="B11" s="179" t="s">
        <v>1341</v>
      </c>
      <c r="C11" s="179" t="str">
        <f>SUM(S11:S14)&amp;"/"&amp;SUM(R11:R14)</f>
        <v>13/13</v>
      </c>
      <c r="D11" s="185">
        <f>SUM(S11:S14)/SUM(R11:R14)</f>
        <v>1</v>
      </c>
      <c r="E11" s="136">
        <v>8</v>
      </c>
      <c r="F11" s="137" t="s">
        <v>48</v>
      </c>
      <c r="G11" s="137" t="s">
        <v>1481</v>
      </c>
      <c r="H11" s="138" t="s">
        <v>1947</v>
      </c>
      <c r="I11" s="162">
        <f>COUNTIFS('2020 indicators'!F:F,'Bangkok context definitions'!F11,'2020 indicators'!Z:Z,"Bangkok Liveability Framework sub*")</f>
        <v>3</v>
      </c>
      <c r="J11" s="162">
        <f>COUNTIFS('2020 indicators'!F:F,'Bangkok context definitions'!F11,'2020 indicators'!Z:Z,"Bangkok Liveability Framework sub*",'2020 indicators'!U:U,TRUE)</f>
        <v>2</v>
      </c>
      <c r="K11" s="163">
        <f>COUNTIFS('2020 indicators'!F:F,'Bangkok context definitions'!F11,'2020 indicators'!Z:Z,"Bangkok Liveability Framework sub*",'2020 indicators'!T:T,"Completed")</f>
        <v>2</v>
      </c>
      <c r="L11" s="163"/>
      <c r="M11" s="163">
        <f t="shared" si="2"/>
        <v>0</v>
      </c>
      <c r="N11" s="163">
        <f>COUNTIFS('2020 indicators'!F:F,'Bangkok context definitions'!F11,'2020 indicators'!Z:Z,"&lt;&gt;Bangkok Liveability Framework sub*",'2020 indicators'!U:U,TRUE)</f>
        <v>0</v>
      </c>
      <c r="O11" s="163">
        <f>COUNTIFS('2020 indicators'!F:F,'Bangkok context definitions'!F11,'2020 indicators'!Z:Z,"&lt;&gt;Bangkok Liveability Framework sub*",'2020 indicators'!T:T,"Completed")</f>
        <v>0</v>
      </c>
      <c r="P11" s="163"/>
      <c r="Q11" s="162">
        <f>COUNTIF('2020 indicators'!F:F,'Bangkok context definitions'!F11)</f>
        <v>3</v>
      </c>
      <c r="R11" s="139">
        <f t="shared" si="0"/>
        <v>2</v>
      </c>
      <c r="S11" s="139">
        <f t="shared" si="1"/>
        <v>2</v>
      </c>
      <c r="T11" s="140">
        <f t="shared" si="3"/>
        <v>1</v>
      </c>
    </row>
    <row r="12" spans="1:20" ht="30" customHeight="1" x14ac:dyDescent="0.25">
      <c r="A12" s="177"/>
      <c r="B12" s="180"/>
      <c r="C12" s="180"/>
      <c r="D12" s="180"/>
      <c r="E12" s="141">
        <v>9</v>
      </c>
      <c r="F12" s="142" t="s">
        <v>1346</v>
      </c>
      <c r="G12" s="142" t="s">
        <v>1482</v>
      </c>
      <c r="H12" s="143" t="s">
        <v>1948</v>
      </c>
      <c r="I12" s="164">
        <f>COUNTIFS('2020 indicators'!F:F,'Bangkok context definitions'!F12,'2020 indicators'!Z:Z,"Bangkok Liveability Framework sub*")</f>
        <v>3</v>
      </c>
      <c r="J12" s="164">
        <f>COUNTIFS('2020 indicators'!F:F,'Bangkok context definitions'!F12,'2020 indicators'!Z:Z,"Bangkok Liveability Framework sub*",'2020 indicators'!U:U,TRUE)</f>
        <v>2</v>
      </c>
      <c r="K12" s="165">
        <f>COUNTIFS('2020 indicators'!F:F,'Bangkok context definitions'!F12,'2020 indicators'!Z:Z,"Bangkok Liveability Framework sub*",'2020 indicators'!T:T,"Completed")</f>
        <v>2</v>
      </c>
      <c r="L12" s="165"/>
      <c r="M12" s="165">
        <f t="shared" si="2"/>
        <v>2</v>
      </c>
      <c r="N12" s="165">
        <f>COUNTIFS('2020 indicators'!F:F,'Bangkok context definitions'!F12,'2020 indicators'!Z:Z,"&lt;&gt;Bangkok Liveability Framework sub*",'2020 indicators'!U:U,TRUE)</f>
        <v>2</v>
      </c>
      <c r="O12" s="165">
        <f>COUNTIFS('2020 indicators'!F:F,'Bangkok context definitions'!F12,'2020 indicators'!Z:Z,"&lt;&gt;Bangkok Liveability Framework sub*",'2020 indicators'!T:T,"Completed")</f>
        <v>2</v>
      </c>
      <c r="P12" s="165"/>
      <c r="Q12" s="164">
        <f>COUNTIF('2020 indicators'!F:F,'Bangkok context definitions'!F12)</f>
        <v>5</v>
      </c>
      <c r="R12" s="144">
        <f t="shared" si="0"/>
        <v>4</v>
      </c>
      <c r="S12" s="144">
        <f t="shared" si="1"/>
        <v>4</v>
      </c>
      <c r="T12" s="145">
        <f t="shared" si="3"/>
        <v>1</v>
      </c>
    </row>
    <row r="13" spans="1:20" ht="30" customHeight="1" x14ac:dyDescent="0.25">
      <c r="A13" s="177"/>
      <c r="B13" s="180"/>
      <c r="C13" s="180"/>
      <c r="D13" s="180"/>
      <c r="E13" s="141">
        <v>10</v>
      </c>
      <c r="F13" s="142" t="s">
        <v>1356</v>
      </c>
      <c r="G13" s="142" t="s">
        <v>1483</v>
      </c>
      <c r="H13" s="143" t="s">
        <v>1949</v>
      </c>
      <c r="I13" s="164">
        <f>COUNTIFS('2020 indicators'!F:F,'Bangkok context definitions'!F13,'2020 indicators'!Z:Z,"Bangkok Liveability Framework sub*")</f>
        <v>3</v>
      </c>
      <c r="J13" s="164">
        <f>COUNTIFS('2020 indicators'!F:F,'Bangkok context definitions'!F13,'2020 indicators'!Z:Z,"Bangkok Liveability Framework sub*",'2020 indicators'!U:U,TRUE)</f>
        <v>2</v>
      </c>
      <c r="K13" s="165">
        <f>COUNTIFS('2020 indicators'!F:F,'Bangkok context definitions'!F13,'2020 indicators'!Z:Z,"Bangkok Liveability Framework sub*",'2020 indicators'!T:T,"Completed")</f>
        <v>2</v>
      </c>
      <c r="L13" s="165"/>
      <c r="M13" s="165">
        <f t="shared" si="2"/>
        <v>1</v>
      </c>
      <c r="N13" s="165">
        <f>COUNTIFS('2020 indicators'!F:F,'Bangkok context definitions'!F13,'2020 indicators'!Z:Z,"&lt;&gt;Bangkok Liveability Framework sub*",'2020 indicators'!U:U,TRUE)</f>
        <v>1</v>
      </c>
      <c r="O13" s="165">
        <f>COUNTIFS('2020 indicators'!F:F,'Bangkok context definitions'!F13,'2020 indicators'!Z:Z,"&lt;&gt;Bangkok Liveability Framework sub*",'2020 indicators'!T:T,"Completed")</f>
        <v>1</v>
      </c>
      <c r="P13" s="165"/>
      <c r="Q13" s="164">
        <f>COUNTIF('2020 indicators'!F:F,'Bangkok context definitions'!F13)</f>
        <v>4</v>
      </c>
      <c r="R13" s="144">
        <f t="shared" si="0"/>
        <v>3</v>
      </c>
      <c r="S13" s="144">
        <f t="shared" si="1"/>
        <v>3</v>
      </c>
      <c r="T13" s="145">
        <f t="shared" si="3"/>
        <v>1</v>
      </c>
    </row>
    <row r="14" spans="1:20" ht="30" customHeight="1" x14ac:dyDescent="0.25">
      <c r="A14" s="178"/>
      <c r="B14" s="181"/>
      <c r="C14" s="181"/>
      <c r="D14" s="181"/>
      <c r="E14" s="146">
        <v>11</v>
      </c>
      <c r="F14" s="147" t="s">
        <v>1369</v>
      </c>
      <c r="G14" s="147" t="s">
        <v>1484</v>
      </c>
      <c r="H14" s="148" t="s">
        <v>1950</v>
      </c>
      <c r="I14" s="166">
        <f>COUNTIFS('2020 indicators'!F:F,'Bangkok context definitions'!F14,'2020 indicators'!Z:Z,"Bangkok Liveability Framework sub*")</f>
        <v>3</v>
      </c>
      <c r="J14" s="166">
        <f>COUNTIFS('2020 indicators'!F:F,'Bangkok context definitions'!F14,'2020 indicators'!Z:Z,"Bangkok Liveability Framework sub*",'2020 indicators'!U:U,TRUE)</f>
        <v>2</v>
      </c>
      <c r="K14" s="167">
        <f>COUNTIFS('2020 indicators'!F:F,'Bangkok context definitions'!F14,'2020 indicators'!Z:Z,"Bangkok Liveability Framework sub*",'2020 indicators'!T:T,"Completed")</f>
        <v>2</v>
      </c>
      <c r="L14" s="167"/>
      <c r="M14" s="167">
        <f t="shared" si="2"/>
        <v>2</v>
      </c>
      <c r="N14" s="167">
        <f>COUNTIFS('2020 indicators'!F:F,'Bangkok context definitions'!F14,'2020 indicators'!Z:Z,"&lt;&gt;Bangkok Liveability Framework sub*",'2020 indicators'!U:U,TRUE)</f>
        <v>2</v>
      </c>
      <c r="O14" s="167">
        <f>COUNTIFS('2020 indicators'!F:F,'Bangkok context definitions'!F14,'2020 indicators'!Z:Z,"&lt;&gt;Bangkok Liveability Framework sub*",'2020 indicators'!T:T,"Completed")</f>
        <v>2</v>
      </c>
      <c r="P14" s="167"/>
      <c r="Q14" s="166">
        <f>COUNTIF('2020 indicators'!F:F,'Bangkok context definitions'!F14)</f>
        <v>5</v>
      </c>
      <c r="R14" s="149">
        <f t="shared" si="0"/>
        <v>4</v>
      </c>
      <c r="S14" s="149">
        <f t="shared" si="1"/>
        <v>4</v>
      </c>
      <c r="T14" s="150">
        <f t="shared" si="3"/>
        <v>1</v>
      </c>
    </row>
    <row r="15" spans="1:20" ht="30" customHeight="1" x14ac:dyDescent="0.25">
      <c r="A15" s="176">
        <v>3</v>
      </c>
      <c r="B15" s="179" t="s">
        <v>1375</v>
      </c>
      <c r="C15" s="179" t="str">
        <f>SUM(S15:S22)&amp;"/"&amp;SUM(R15:R22)</f>
        <v>22/22</v>
      </c>
      <c r="D15" s="185">
        <f>SUM(S15:S22)/SUM(R15:R22)</f>
        <v>1</v>
      </c>
      <c r="E15" s="136">
        <v>12</v>
      </c>
      <c r="F15" s="137" t="s">
        <v>1376</v>
      </c>
      <c r="G15" s="137" t="s">
        <v>1485</v>
      </c>
      <c r="H15" s="138" t="s">
        <v>1522</v>
      </c>
      <c r="I15" s="162">
        <f>COUNTIFS('2020 indicators'!F:F,'Bangkok context definitions'!F15,'2020 indicators'!Z:Z,"Bangkok Liveability Framework sub*")</f>
        <v>5</v>
      </c>
      <c r="J15" s="162">
        <f>COUNTIFS('2020 indicators'!F:F,'Bangkok context definitions'!F15,'2020 indicators'!Z:Z,"Bangkok Liveability Framework sub*",'2020 indicators'!U:U,TRUE)</f>
        <v>0</v>
      </c>
      <c r="K15" s="163">
        <f>COUNTIFS('2020 indicators'!F:F,'Bangkok context definitions'!F15,'2020 indicators'!Z:Z,"Bangkok Liveability Framework sub*",'2020 indicators'!T:T,"Completed")</f>
        <v>0</v>
      </c>
      <c r="L15" s="163"/>
      <c r="M15" s="163">
        <f t="shared" si="2"/>
        <v>3</v>
      </c>
      <c r="N15" s="163">
        <f>COUNTIFS('2020 indicators'!F:F,'Bangkok context definitions'!F15,'2020 indicators'!Z:Z,"&lt;&gt;Bangkok Liveability Framework sub*",'2020 indicators'!U:U,TRUE)</f>
        <v>2</v>
      </c>
      <c r="O15" s="163">
        <f>COUNTIFS('2020 indicators'!F:F,'Bangkok context definitions'!F15,'2020 indicators'!Z:Z,"&lt;&gt;Bangkok Liveability Framework sub*",'2020 indicators'!T:T,"Completed")</f>
        <v>2</v>
      </c>
      <c r="P15" s="163"/>
      <c r="Q15" s="162">
        <f>COUNTIF('2020 indicators'!F:F,'Bangkok context definitions'!F15)</f>
        <v>8</v>
      </c>
      <c r="R15" s="139">
        <f t="shared" si="0"/>
        <v>2</v>
      </c>
      <c r="S15" s="139">
        <f t="shared" si="1"/>
        <v>2</v>
      </c>
      <c r="T15" s="140">
        <f t="shared" si="3"/>
        <v>1</v>
      </c>
    </row>
    <row r="16" spans="1:20" ht="30" customHeight="1" x14ac:dyDescent="0.25">
      <c r="A16" s="177"/>
      <c r="B16" s="180"/>
      <c r="C16" s="180"/>
      <c r="D16" s="180"/>
      <c r="E16" s="141">
        <v>13</v>
      </c>
      <c r="F16" s="142" t="s">
        <v>1390</v>
      </c>
      <c r="G16" s="142" t="s">
        <v>1486</v>
      </c>
      <c r="H16" s="143" t="s">
        <v>1951</v>
      </c>
      <c r="I16" s="164">
        <f>COUNTIFS('2020 indicators'!F:F,'Bangkok context definitions'!F16,'2020 indicators'!Z:Z,"Bangkok Liveability Framework sub*")</f>
        <v>1</v>
      </c>
      <c r="J16" s="164">
        <f>COUNTIFS('2020 indicators'!F:F,'Bangkok context definitions'!F16,'2020 indicators'!Z:Z,"Bangkok Liveability Framework sub*",'2020 indicators'!U:U,TRUE)</f>
        <v>1</v>
      </c>
      <c r="K16" s="165">
        <f>COUNTIFS('2020 indicators'!F:F,'Bangkok context definitions'!F16,'2020 indicators'!Z:Z,"Bangkok Liveability Framework sub*",'2020 indicators'!T:T,"Completed")</f>
        <v>1</v>
      </c>
      <c r="L16" s="165"/>
      <c r="M16" s="165">
        <f t="shared" si="2"/>
        <v>10</v>
      </c>
      <c r="N16" s="165">
        <f>COUNTIFS('2020 indicators'!F:F,'Bangkok context definitions'!F16,'2020 indicators'!Z:Z,"&lt;&gt;Bangkok Liveability Framework sub*",'2020 indicators'!U:U,TRUE)</f>
        <v>9</v>
      </c>
      <c r="O16" s="165">
        <f>COUNTIFS('2020 indicators'!F:F,'Bangkok context definitions'!F16,'2020 indicators'!Z:Z,"&lt;&gt;Bangkok Liveability Framework sub*",'2020 indicators'!T:T,"Completed")</f>
        <v>9</v>
      </c>
      <c r="P16" s="165"/>
      <c r="Q16" s="164">
        <f>COUNTIF('2020 indicators'!F:F,'Bangkok context definitions'!F16)</f>
        <v>11</v>
      </c>
      <c r="R16" s="144">
        <f t="shared" si="0"/>
        <v>10</v>
      </c>
      <c r="S16" s="144">
        <f t="shared" si="1"/>
        <v>10</v>
      </c>
      <c r="T16" s="145">
        <f t="shared" si="3"/>
        <v>1</v>
      </c>
    </row>
    <row r="17" spans="1:20" ht="30" customHeight="1" x14ac:dyDescent="0.25">
      <c r="A17" s="177"/>
      <c r="B17" s="180"/>
      <c r="C17" s="180"/>
      <c r="D17" s="180"/>
      <c r="E17" s="141">
        <v>14</v>
      </c>
      <c r="F17" s="142" t="s">
        <v>1397</v>
      </c>
      <c r="G17" s="142" t="s">
        <v>1487</v>
      </c>
      <c r="H17" s="143" t="s">
        <v>1952</v>
      </c>
      <c r="I17" s="164">
        <f>COUNTIFS('2020 indicators'!F:F,'Bangkok context definitions'!F17,'2020 indicators'!Z:Z,"Bangkok Liveability Framework sub*")</f>
        <v>2</v>
      </c>
      <c r="J17" s="164">
        <f>COUNTIFS('2020 indicators'!F:F,'Bangkok context definitions'!F17,'2020 indicators'!Z:Z,"Bangkok Liveability Framework sub*",'2020 indicators'!U:U,TRUE)</f>
        <v>0</v>
      </c>
      <c r="K17" s="165">
        <f>COUNTIFS('2020 indicators'!F:F,'Bangkok context definitions'!F17,'2020 indicators'!Z:Z,"Bangkok Liveability Framework sub*",'2020 indicators'!T:T,"Completed")</f>
        <v>0</v>
      </c>
      <c r="L17" s="165"/>
      <c r="M17" s="165">
        <f t="shared" si="2"/>
        <v>1</v>
      </c>
      <c r="N17" s="165">
        <f>COUNTIFS('2020 indicators'!F:F,'Bangkok context definitions'!F17,'2020 indicators'!Z:Z,"&lt;&gt;Bangkok Liveability Framework sub*",'2020 indicators'!U:U,TRUE)</f>
        <v>0</v>
      </c>
      <c r="O17" s="165">
        <f>COUNTIFS('2020 indicators'!F:F,'Bangkok context definitions'!F17,'2020 indicators'!Z:Z,"&lt;&gt;Bangkok Liveability Framework sub*",'2020 indicators'!T:T,"Completed")</f>
        <v>0</v>
      </c>
      <c r="P17" s="165"/>
      <c r="Q17" s="164">
        <f>COUNTIF('2020 indicators'!F:F,'Bangkok context definitions'!F17)</f>
        <v>3</v>
      </c>
      <c r="R17" s="144">
        <f t="shared" si="0"/>
        <v>0</v>
      </c>
      <c r="S17" s="144">
        <f t="shared" si="1"/>
        <v>0</v>
      </c>
      <c r="T17" s="145" t="str">
        <f t="shared" si="3"/>
        <v/>
      </c>
    </row>
    <row r="18" spans="1:20" ht="30" customHeight="1" x14ac:dyDescent="0.25">
      <c r="A18" s="177"/>
      <c r="B18" s="180"/>
      <c r="C18" s="180"/>
      <c r="D18" s="180"/>
      <c r="E18" s="141">
        <v>15</v>
      </c>
      <c r="F18" s="142" t="s">
        <v>50</v>
      </c>
      <c r="G18" s="142" t="s">
        <v>1488</v>
      </c>
      <c r="H18" s="143" t="s">
        <v>1953</v>
      </c>
      <c r="I18" s="164">
        <f>COUNTIFS('2020 indicators'!F:F,'Bangkok context definitions'!F18,'2020 indicators'!Z:Z,"Bangkok Liveability Framework sub*")</f>
        <v>2</v>
      </c>
      <c r="J18" s="164">
        <f>COUNTIFS('2020 indicators'!F:F,'Bangkok context definitions'!F18,'2020 indicators'!Z:Z,"Bangkok Liveability Framework sub*",'2020 indicators'!U:U,TRUE)</f>
        <v>0</v>
      </c>
      <c r="K18" s="165">
        <f>COUNTIFS('2020 indicators'!F:F,'Bangkok context definitions'!F18,'2020 indicators'!Z:Z,"Bangkok Liveability Framework sub*",'2020 indicators'!T:T,"Completed")</f>
        <v>0</v>
      </c>
      <c r="L18" s="165"/>
      <c r="M18" s="165">
        <f t="shared" si="2"/>
        <v>0</v>
      </c>
      <c r="N18" s="165">
        <f>COUNTIFS('2020 indicators'!F:F,'Bangkok context definitions'!F18,'2020 indicators'!Z:Z,"&lt;&gt;Bangkok Liveability Framework sub*",'2020 indicators'!U:U,TRUE)</f>
        <v>0</v>
      </c>
      <c r="O18" s="165">
        <f>COUNTIFS('2020 indicators'!F:F,'Bangkok context definitions'!F18,'2020 indicators'!Z:Z,"&lt;&gt;Bangkok Liveability Framework sub*",'2020 indicators'!T:T,"Completed")</f>
        <v>0</v>
      </c>
      <c r="P18" s="165"/>
      <c r="Q18" s="164">
        <f>COUNTIF('2020 indicators'!F:F,'Bangkok context definitions'!F18)</f>
        <v>2</v>
      </c>
      <c r="R18" s="144">
        <f t="shared" si="0"/>
        <v>0</v>
      </c>
      <c r="S18" s="144">
        <f t="shared" si="1"/>
        <v>0</v>
      </c>
      <c r="T18" s="145" t="str">
        <f t="shared" si="3"/>
        <v/>
      </c>
    </row>
    <row r="19" spans="1:20" ht="30" customHeight="1" x14ac:dyDescent="0.25">
      <c r="A19" s="177"/>
      <c r="B19" s="180"/>
      <c r="C19" s="180"/>
      <c r="D19" s="180"/>
      <c r="E19" s="141">
        <v>16</v>
      </c>
      <c r="F19" s="142" t="s">
        <v>1402</v>
      </c>
      <c r="G19" s="142" t="s">
        <v>1489</v>
      </c>
      <c r="H19" s="143" t="s">
        <v>1954</v>
      </c>
      <c r="I19" s="164">
        <f>COUNTIFS('2020 indicators'!F:F,'Bangkok context definitions'!F19,'2020 indicators'!Z:Z,"Bangkok Liveability Framework sub*")</f>
        <v>1</v>
      </c>
      <c r="J19" s="164">
        <f>COUNTIFS('2020 indicators'!F:F,'Bangkok context definitions'!F19,'2020 indicators'!Z:Z,"Bangkok Liveability Framework sub*",'2020 indicators'!U:U,TRUE)</f>
        <v>0</v>
      </c>
      <c r="K19" s="165">
        <f>COUNTIFS('2020 indicators'!F:F,'Bangkok context definitions'!F19,'2020 indicators'!Z:Z,"Bangkok Liveability Framework sub*",'2020 indicators'!T:T,"Completed")</f>
        <v>0</v>
      </c>
      <c r="L19" s="165"/>
      <c r="M19" s="165">
        <f t="shared" si="2"/>
        <v>1</v>
      </c>
      <c r="N19" s="165">
        <f>COUNTIFS('2020 indicators'!F:F,'Bangkok context definitions'!F19,'2020 indicators'!Z:Z,"&lt;&gt;Bangkok Liveability Framework sub*",'2020 indicators'!U:U,TRUE)</f>
        <v>0</v>
      </c>
      <c r="O19" s="165">
        <f>COUNTIFS('2020 indicators'!F:F,'Bangkok context definitions'!F19,'2020 indicators'!Z:Z,"&lt;&gt;Bangkok Liveability Framework sub*",'2020 indicators'!T:T,"Completed")</f>
        <v>0</v>
      </c>
      <c r="P19" s="165"/>
      <c r="Q19" s="164">
        <f>COUNTIF('2020 indicators'!F:F,'Bangkok context definitions'!F19)</f>
        <v>2</v>
      </c>
      <c r="R19" s="144">
        <f t="shared" si="0"/>
        <v>0</v>
      </c>
      <c r="S19" s="144">
        <f t="shared" si="1"/>
        <v>0</v>
      </c>
      <c r="T19" s="145" t="str">
        <f t="shared" si="3"/>
        <v/>
      </c>
    </row>
    <row r="20" spans="1:20" ht="30" customHeight="1" x14ac:dyDescent="0.25">
      <c r="A20" s="177"/>
      <c r="B20" s="180"/>
      <c r="C20" s="180"/>
      <c r="D20" s="180"/>
      <c r="E20" s="141">
        <v>17</v>
      </c>
      <c r="F20" s="142" t="s">
        <v>1405</v>
      </c>
      <c r="G20" s="142" t="s">
        <v>1490</v>
      </c>
      <c r="H20" s="143" t="s">
        <v>1955</v>
      </c>
      <c r="I20" s="164">
        <f>COUNTIFS('2020 indicators'!F:F,'Bangkok context definitions'!F20,'2020 indicators'!Z:Z,"Bangkok Liveability Framework sub*")</f>
        <v>7</v>
      </c>
      <c r="J20" s="164">
        <f>COUNTIFS('2020 indicators'!F:F,'Bangkok context definitions'!F20,'2020 indicators'!Z:Z,"Bangkok Liveability Framework sub*",'2020 indicators'!U:U,TRUE)</f>
        <v>1</v>
      </c>
      <c r="K20" s="165">
        <f>COUNTIFS('2020 indicators'!F:F,'Bangkok context definitions'!F20,'2020 indicators'!Z:Z,"Bangkok Liveability Framework sub*",'2020 indicators'!T:T,"Completed")</f>
        <v>1</v>
      </c>
      <c r="L20" s="165"/>
      <c r="M20" s="165">
        <f t="shared" si="2"/>
        <v>4</v>
      </c>
      <c r="N20" s="165">
        <f>COUNTIFS('2020 indicators'!F:F,'Bangkok context definitions'!F20,'2020 indicators'!Z:Z,"&lt;&gt;Bangkok Liveability Framework sub*",'2020 indicators'!U:U,TRUE)</f>
        <v>4</v>
      </c>
      <c r="O20" s="165">
        <f>COUNTIFS('2020 indicators'!F:F,'Bangkok context definitions'!F20,'2020 indicators'!Z:Z,"&lt;&gt;Bangkok Liveability Framework sub*",'2020 indicators'!T:T,"Completed")</f>
        <v>4</v>
      </c>
      <c r="P20" s="165"/>
      <c r="Q20" s="164">
        <f>COUNTIF('2020 indicators'!F:F,'Bangkok context definitions'!F20)</f>
        <v>11</v>
      </c>
      <c r="R20" s="144">
        <f t="shared" si="0"/>
        <v>5</v>
      </c>
      <c r="S20" s="144">
        <f t="shared" si="1"/>
        <v>5</v>
      </c>
      <c r="T20" s="145">
        <f t="shared" si="3"/>
        <v>1</v>
      </c>
    </row>
    <row r="21" spans="1:20" ht="30" customHeight="1" x14ac:dyDescent="0.25">
      <c r="A21" s="177"/>
      <c r="B21" s="180"/>
      <c r="C21" s="180"/>
      <c r="D21" s="180"/>
      <c r="E21" s="141">
        <v>18</v>
      </c>
      <c r="F21" s="142" t="s">
        <v>1418</v>
      </c>
      <c r="G21" s="142" t="s">
        <v>1491</v>
      </c>
      <c r="H21" s="143" t="s">
        <v>1956</v>
      </c>
      <c r="I21" s="164">
        <f>COUNTIFS('2020 indicators'!F:F,'Bangkok context definitions'!F21,'2020 indicators'!Z:Z,"Bangkok Liveability Framework sub*")</f>
        <v>3</v>
      </c>
      <c r="J21" s="164">
        <f>COUNTIFS('2020 indicators'!F:F,'Bangkok context definitions'!F21,'2020 indicators'!Z:Z,"Bangkok Liveability Framework sub*",'2020 indicators'!U:U,TRUE)</f>
        <v>2</v>
      </c>
      <c r="K21" s="165">
        <f>COUNTIFS('2020 indicators'!F:F,'Bangkok context definitions'!F21,'2020 indicators'!Z:Z,"Bangkok Liveability Framework sub*",'2020 indicators'!T:T,"Completed")</f>
        <v>2</v>
      </c>
      <c r="L21" s="165"/>
      <c r="M21" s="165">
        <f t="shared" si="2"/>
        <v>1</v>
      </c>
      <c r="N21" s="165">
        <f>COUNTIFS('2020 indicators'!F:F,'Bangkok context definitions'!F21,'2020 indicators'!Z:Z,"&lt;&gt;Bangkok Liveability Framework sub*",'2020 indicators'!U:U,TRUE)</f>
        <v>0</v>
      </c>
      <c r="O21" s="165">
        <f>COUNTIFS('2020 indicators'!F:F,'Bangkok context definitions'!F21,'2020 indicators'!Z:Z,"&lt;&gt;Bangkok Liveability Framework sub*",'2020 indicators'!T:T,"Completed")</f>
        <v>0</v>
      </c>
      <c r="P21" s="165"/>
      <c r="Q21" s="164">
        <f>COUNTIF('2020 indicators'!F:F,'Bangkok context definitions'!F21)</f>
        <v>4</v>
      </c>
      <c r="R21" s="144">
        <f t="shared" si="0"/>
        <v>2</v>
      </c>
      <c r="S21" s="144">
        <f t="shared" si="1"/>
        <v>2</v>
      </c>
      <c r="T21" s="145">
        <f t="shared" si="3"/>
        <v>1</v>
      </c>
    </row>
    <row r="22" spans="1:20" ht="30" customHeight="1" x14ac:dyDescent="0.25">
      <c r="A22" s="178"/>
      <c r="B22" s="181"/>
      <c r="C22" s="181"/>
      <c r="D22" s="181"/>
      <c r="E22" s="146">
        <v>19</v>
      </c>
      <c r="F22" s="147" t="s">
        <v>1424</v>
      </c>
      <c r="G22" s="147" t="s">
        <v>1492</v>
      </c>
      <c r="H22" s="148" t="s">
        <v>1957</v>
      </c>
      <c r="I22" s="166">
        <f>COUNTIFS('2020 indicators'!F:F,'Bangkok context definitions'!F22,'2020 indicators'!Z:Z,"Bangkok Liveability Framework sub*")</f>
        <v>3</v>
      </c>
      <c r="J22" s="166">
        <f>COUNTIFS('2020 indicators'!F:F,'Bangkok context definitions'!F22,'2020 indicators'!Z:Z,"Bangkok Liveability Framework sub*",'2020 indicators'!U:U,TRUE)</f>
        <v>2</v>
      </c>
      <c r="K22" s="167">
        <f>COUNTIFS('2020 indicators'!F:F,'Bangkok context definitions'!F22,'2020 indicators'!Z:Z,"Bangkok Liveability Framework sub*",'2020 indicators'!T:T,"Completed")</f>
        <v>2</v>
      </c>
      <c r="L22" s="167"/>
      <c r="M22" s="167">
        <f t="shared" si="2"/>
        <v>4</v>
      </c>
      <c r="N22" s="167">
        <f>COUNTIFS('2020 indicators'!F:F,'Bangkok context definitions'!F22,'2020 indicators'!Z:Z,"&lt;&gt;Bangkok Liveability Framework sub*",'2020 indicators'!U:U,TRUE)</f>
        <v>1</v>
      </c>
      <c r="O22" s="167">
        <f>COUNTIFS('2020 indicators'!F:F,'Bangkok context definitions'!F22,'2020 indicators'!Z:Z,"&lt;&gt;Bangkok Liveability Framework sub*",'2020 indicators'!T:T,"Completed")</f>
        <v>1</v>
      </c>
      <c r="P22" s="167"/>
      <c r="Q22" s="166">
        <f>COUNTIF('2020 indicators'!F:F,'Bangkok context definitions'!F22)</f>
        <v>7</v>
      </c>
      <c r="R22" s="149">
        <f t="shared" si="0"/>
        <v>3</v>
      </c>
      <c r="S22" s="149">
        <f t="shared" si="1"/>
        <v>3</v>
      </c>
      <c r="T22" s="150">
        <f t="shared" si="3"/>
        <v>1</v>
      </c>
    </row>
    <row r="23" spans="1:20" ht="30" customHeight="1" x14ac:dyDescent="0.25">
      <c r="A23" s="176">
        <v>4</v>
      </c>
      <c r="B23" s="179" t="s">
        <v>1439</v>
      </c>
      <c r="C23" s="179" t="str">
        <f>SUM(S23:S27)&amp;"/"&amp;SUM(R23:R27)</f>
        <v>3/3</v>
      </c>
      <c r="D23" s="185">
        <f>SUM(S23:S27)/SUM(R23:R27)</f>
        <v>1</v>
      </c>
      <c r="E23" s="136">
        <v>20</v>
      </c>
      <c r="F23" s="137" t="s">
        <v>1440</v>
      </c>
      <c r="G23" s="137" t="s">
        <v>1493</v>
      </c>
      <c r="H23" s="138" t="s">
        <v>1958</v>
      </c>
      <c r="I23" s="162">
        <f>COUNTIFS('2020 indicators'!F:F,'Bangkok context definitions'!F23,'2020 indicators'!Z:Z,"Bangkok Liveability Framework sub*")</f>
        <v>2</v>
      </c>
      <c r="J23" s="162">
        <f>COUNTIFS('2020 indicators'!F:F,'Bangkok context definitions'!F23,'2020 indicators'!Z:Z,"Bangkok Liveability Framework sub*",'2020 indicators'!U:U,TRUE)</f>
        <v>2</v>
      </c>
      <c r="K23" s="163">
        <f>COUNTIFS('2020 indicators'!F:F,'Bangkok context definitions'!F23,'2020 indicators'!Z:Z,"Bangkok Liveability Framework sub*",'2020 indicators'!T:T,"Completed")</f>
        <v>2</v>
      </c>
      <c r="L23" s="163"/>
      <c r="M23" s="163">
        <f t="shared" si="2"/>
        <v>0</v>
      </c>
      <c r="N23" s="163">
        <f>COUNTIFS('2020 indicators'!F:F,'Bangkok context definitions'!F23,'2020 indicators'!Z:Z,"&lt;&gt;Bangkok Liveability Framework sub*",'2020 indicators'!U:U,TRUE)</f>
        <v>0</v>
      </c>
      <c r="O23" s="163">
        <f>COUNTIFS('2020 indicators'!F:F,'Bangkok context definitions'!F23,'2020 indicators'!Z:Z,"&lt;&gt;Bangkok Liveability Framework sub*",'2020 indicators'!T:T,"Completed")</f>
        <v>0</v>
      </c>
      <c r="P23" s="163"/>
      <c r="Q23" s="162">
        <f>COUNTIF('2020 indicators'!F:F,'Bangkok context definitions'!F23)</f>
        <v>2</v>
      </c>
      <c r="R23" s="139">
        <f t="shared" si="0"/>
        <v>2</v>
      </c>
      <c r="S23" s="139">
        <f t="shared" si="1"/>
        <v>2</v>
      </c>
      <c r="T23" s="140">
        <f t="shared" si="3"/>
        <v>1</v>
      </c>
    </row>
    <row r="24" spans="1:20" ht="30" customHeight="1" x14ac:dyDescent="0.25">
      <c r="A24" s="177"/>
      <c r="B24" s="180"/>
      <c r="C24" s="180"/>
      <c r="D24" s="180"/>
      <c r="E24" s="141">
        <v>21</v>
      </c>
      <c r="F24" s="142" t="s">
        <v>1444</v>
      </c>
      <c r="G24" s="142" t="s">
        <v>1494</v>
      </c>
      <c r="H24" s="142" t="s">
        <v>1495</v>
      </c>
      <c r="I24" s="164">
        <f>COUNTIFS('2020 indicators'!F:F,'Bangkok context definitions'!F24,'2020 indicators'!Z:Z,"Bangkok Liveability Framework sub*")</f>
        <v>1</v>
      </c>
      <c r="J24" s="164">
        <f>COUNTIFS('2020 indicators'!F:F,'Bangkok context definitions'!F24,'2020 indicators'!Z:Z,"Bangkok Liveability Framework sub*",'2020 indicators'!U:U,TRUE)</f>
        <v>0</v>
      </c>
      <c r="K24" s="165">
        <f>COUNTIFS('2020 indicators'!F:F,'Bangkok context definitions'!F24,'2020 indicators'!Z:Z,"Bangkok Liveability Framework sub*",'2020 indicators'!T:T,"Completed")</f>
        <v>0</v>
      </c>
      <c r="L24" s="165"/>
      <c r="M24" s="165">
        <f t="shared" si="2"/>
        <v>1</v>
      </c>
      <c r="N24" s="165">
        <f>COUNTIFS('2020 indicators'!F:F,'Bangkok context definitions'!F24,'2020 indicators'!Z:Z,"&lt;&gt;Bangkok Liveability Framework sub*",'2020 indicators'!U:U,TRUE)</f>
        <v>1</v>
      </c>
      <c r="O24" s="165">
        <f>COUNTIFS('2020 indicators'!F:F,'Bangkok context definitions'!F24,'2020 indicators'!Z:Z,"&lt;&gt;Bangkok Liveability Framework sub*",'2020 indicators'!T:T,"Completed")</f>
        <v>1</v>
      </c>
      <c r="P24" s="165"/>
      <c r="Q24" s="164">
        <f>COUNTIF('2020 indicators'!F:F,'Bangkok context definitions'!F24)</f>
        <v>2</v>
      </c>
      <c r="R24" s="144">
        <f t="shared" si="0"/>
        <v>1</v>
      </c>
      <c r="S24" s="144">
        <f t="shared" si="1"/>
        <v>1</v>
      </c>
      <c r="T24" s="145">
        <f t="shared" si="3"/>
        <v>1</v>
      </c>
    </row>
    <row r="25" spans="1:20" ht="50.25" customHeight="1" x14ac:dyDescent="0.25">
      <c r="A25" s="177"/>
      <c r="B25" s="180"/>
      <c r="C25" s="180"/>
      <c r="D25" s="180"/>
      <c r="E25" s="141">
        <v>22</v>
      </c>
      <c r="F25" s="142" t="s">
        <v>1448</v>
      </c>
      <c r="G25" s="142" t="s">
        <v>1496</v>
      </c>
      <c r="H25" s="142" t="s">
        <v>1959</v>
      </c>
      <c r="I25" s="164">
        <f>COUNTIFS('2020 indicators'!F:F,'Bangkok context definitions'!F25,'2020 indicators'!Z:Z,"Bangkok Liveability Framework sub*")</f>
        <v>2</v>
      </c>
      <c r="J25" s="164">
        <f>COUNTIFS('2020 indicators'!F:F,'Bangkok context definitions'!F25,'2020 indicators'!Z:Z,"Bangkok Liveability Framework sub*",'2020 indicators'!U:U,TRUE)</f>
        <v>0</v>
      </c>
      <c r="K25" s="165">
        <f>COUNTIFS('2020 indicators'!F:F,'Bangkok context definitions'!F25,'2020 indicators'!Z:Z,"Bangkok Liveability Framework sub*",'2020 indicators'!T:T,"Completed")</f>
        <v>0</v>
      </c>
      <c r="L25" s="165"/>
      <c r="M25" s="165">
        <f t="shared" si="2"/>
        <v>2</v>
      </c>
      <c r="N25" s="165">
        <f>COUNTIFS('2020 indicators'!F:F,'Bangkok context definitions'!F25,'2020 indicators'!Z:Z,"&lt;&gt;Bangkok Liveability Framework sub*",'2020 indicators'!U:U,TRUE)</f>
        <v>0</v>
      </c>
      <c r="O25" s="165">
        <f>COUNTIFS('2020 indicators'!F:F,'Bangkok context definitions'!F25,'2020 indicators'!Z:Z,"&lt;&gt;Bangkok Liveability Framework sub*",'2020 indicators'!T:T,"Completed")</f>
        <v>0</v>
      </c>
      <c r="P25" s="165"/>
      <c r="Q25" s="164">
        <f>COUNTIF('2020 indicators'!F:F,'Bangkok context definitions'!F25)</f>
        <v>4</v>
      </c>
      <c r="R25" s="144">
        <f t="shared" si="0"/>
        <v>0</v>
      </c>
      <c r="S25" s="144">
        <f t="shared" si="1"/>
        <v>0</v>
      </c>
      <c r="T25" s="145" t="str">
        <f t="shared" si="3"/>
        <v/>
      </c>
    </row>
    <row r="26" spans="1:20" ht="30" customHeight="1" x14ac:dyDescent="0.25">
      <c r="A26" s="177"/>
      <c r="B26" s="180"/>
      <c r="C26" s="180"/>
      <c r="D26" s="180"/>
      <c r="E26" s="141">
        <v>23</v>
      </c>
      <c r="F26" s="142" t="s">
        <v>1454</v>
      </c>
      <c r="G26" s="142" t="s">
        <v>1497</v>
      </c>
      <c r="H26" s="143" t="s">
        <v>1960</v>
      </c>
      <c r="I26" s="164">
        <f>COUNTIFS('2020 indicators'!F:F,'Bangkok context definitions'!F26,'2020 indicators'!Z:Z,"Bangkok Liveability Framework sub*")</f>
        <v>3</v>
      </c>
      <c r="J26" s="164">
        <f>COUNTIFS('2020 indicators'!F:F,'Bangkok context definitions'!F26,'2020 indicators'!Z:Z,"Bangkok Liveability Framework sub*",'2020 indicators'!U:U,TRUE)</f>
        <v>0</v>
      </c>
      <c r="K26" s="165">
        <f>COUNTIFS('2020 indicators'!F:F,'Bangkok context definitions'!F26,'2020 indicators'!Z:Z,"Bangkok Liveability Framework sub*",'2020 indicators'!T:T,"Completed")</f>
        <v>0</v>
      </c>
      <c r="L26" s="165"/>
      <c r="M26" s="165">
        <f t="shared" si="2"/>
        <v>0</v>
      </c>
      <c r="N26" s="165">
        <f>COUNTIFS('2020 indicators'!F:F,'Bangkok context definitions'!F26,'2020 indicators'!Z:Z,"&lt;&gt;Bangkok Liveability Framework sub*",'2020 indicators'!U:U,TRUE)</f>
        <v>0</v>
      </c>
      <c r="O26" s="165">
        <f>COUNTIFS('2020 indicators'!F:F,'Bangkok context definitions'!F26,'2020 indicators'!Z:Z,"&lt;&gt;Bangkok Liveability Framework sub*",'2020 indicators'!T:T,"Completed")</f>
        <v>0</v>
      </c>
      <c r="P26" s="165"/>
      <c r="Q26" s="164">
        <f>COUNTIF('2020 indicators'!F:F,'Bangkok context definitions'!F26)</f>
        <v>3</v>
      </c>
      <c r="R26" s="144">
        <f t="shared" si="0"/>
        <v>0</v>
      </c>
      <c r="S26" s="144">
        <f t="shared" si="1"/>
        <v>0</v>
      </c>
      <c r="T26" s="145" t="str">
        <f t="shared" si="3"/>
        <v/>
      </c>
    </row>
    <row r="27" spans="1:20" ht="30" customHeight="1" x14ac:dyDescent="0.25">
      <c r="A27" s="178"/>
      <c r="B27" s="181"/>
      <c r="C27" s="181"/>
      <c r="D27" s="181"/>
      <c r="E27" s="146">
        <v>24</v>
      </c>
      <c r="F27" s="147" t="s">
        <v>42</v>
      </c>
      <c r="G27" s="147" t="s">
        <v>1498</v>
      </c>
      <c r="H27" s="148" t="s">
        <v>1961</v>
      </c>
      <c r="I27" s="166">
        <f>COUNTIFS('2020 indicators'!F:F,'Bangkok context definitions'!F27,'2020 indicators'!Z:Z,"Bangkok Liveability Framework sub*")</f>
        <v>1</v>
      </c>
      <c r="J27" s="166">
        <f>COUNTIFS('2020 indicators'!F:F,'Bangkok context definitions'!F27,'2020 indicators'!Z:Z,"Bangkok Liveability Framework sub*",'2020 indicators'!U:U,TRUE)</f>
        <v>0</v>
      </c>
      <c r="K27" s="167">
        <f>COUNTIFS('2020 indicators'!F:F,'Bangkok context definitions'!F27,'2020 indicators'!Z:Z,"Bangkok Liveability Framework sub*",'2020 indicators'!T:T,"Completed")</f>
        <v>0</v>
      </c>
      <c r="L27" s="167"/>
      <c r="M27" s="167">
        <f t="shared" si="2"/>
        <v>7</v>
      </c>
      <c r="N27" s="167">
        <f>COUNTIFS('2020 indicators'!F:F,'Bangkok context definitions'!F27,'2020 indicators'!Z:Z,"&lt;&gt;Bangkok Liveability Framework sub*",'2020 indicators'!U:U,TRUE)</f>
        <v>0</v>
      </c>
      <c r="O27" s="167">
        <f>COUNTIFS('2020 indicators'!F:F,'Bangkok context definitions'!F27,'2020 indicators'!Z:Z,"&lt;&gt;Bangkok Liveability Framework sub*",'2020 indicators'!T:T,"Completed")</f>
        <v>0</v>
      </c>
      <c r="P27" s="167"/>
      <c r="Q27" s="166">
        <f>COUNTIF('2020 indicators'!F:F,'Bangkok context definitions'!F27)</f>
        <v>8</v>
      </c>
      <c r="R27" s="149">
        <f t="shared" si="0"/>
        <v>0</v>
      </c>
      <c r="S27" s="149">
        <f t="shared" si="1"/>
        <v>0</v>
      </c>
      <c r="T27" s="150" t="str">
        <f t="shared" si="3"/>
        <v/>
      </c>
    </row>
    <row r="28" spans="1:20" ht="15" customHeight="1" x14ac:dyDescent="0.25">
      <c r="A28" s="151"/>
      <c r="B28" s="152"/>
      <c r="C28" s="152"/>
      <c r="D28" s="152"/>
      <c r="E28" s="153"/>
      <c r="F28" s="154"/>
      <c r="G28" s="154" t="s">
        <v>323</v>
      </c>
      <c r="H28" s="155"/>
      <c r="I28" s="168">
        <f>SUM(I4:I27)</f>
        <v>62</v>
      </c>
      <c r="J28" s="168">
        <f t="shared" ref="J28:S28" si="4">SUM(J4:J27)</f>
        <v>19</v>
      </c>
      <c r="K28" s="168">
        <f t="shared" si="4"/>
        <v>19</v>
      </c>
      <c r="L28" s="168"/>
      <c r="M28" s="168">
        <f t="shared" si="4"/>
        <v>66</v>
      </c>
      <c r="N28" s="168">
        <f t="shared" si="4"/>
        <v>41</v>
      </c>
      <c r="O28" s="168">
        <f t="shared" si="4"/>
        <v>41</v>
      </c>
      <c r="P28" s="168"/>
      <c r="Q28" s="168">
        <f t="shared" si="4"/>
        <v>128</v>
      </c>
      <c r="R28" s="156">
        <f t="shared" si="4"/>
        <v>60</v>
      </c>
      <c r="S28" s="156">
        <f t="shared" si="4"/>
        <v>60</v>
      </c>
      <c r="T28" s="157">
        <f t="shared" si="3"/>
        <v>1</v>
      </c>
    </row>
    <row r="29" spans="1:20" ht="15" customHeight="1" x14ac:dyDescent="0.25">
      <c r="A29" s="158"/>
      <c r="E29" s="159"/>
      <c r="F29" s="160"/>
      <c r="G29" s="160" t="s">
        <v>323</v>
      </c>
      <c r="H29" s="160"/>
      <c r="T29" s="161"/>
    </row>
  </sheetData>
  <mergeCells count="23">
    <mergeCell ref="A15:A22"/>
    <mergeCell ref="B15:B22"/>
    <mergeCell ref="C15:C22"/>
    <mergeCell ref="D15:D22"/>
    <mergeCell ref="A23:A27"/>
    <mergeCell ref="B23:B27"/>
    <mergeCell ref="C23:C27"/>
    <mergeCell ref="D23:D27"/>
    <mergeCell ref="A4:A10"/>
    <mergeCell ref="B4:B10"/>
    <mergeCell ref="C4:C10"/>
    <mergeCell ref="D4:D10"/>
    <mergeCell ref="A11:A14"/>
    <mergeCell ref="B11:B14"/>
    <mergeCell ref="C11:C14"/>
    <mergeCell ref="D11:D14"/>
    <mergeCell ref="A1:D1"/>
    <mergeCell ref="F1:H1"/>
    <mergeCell ref="I1:T1"/>
    <mergeCell ref="C2:D2"/>
    <mergeCell ref="I2:K2"/>
    <mergeCell ref="M2:O2"/>
    <mergeCell ref="Q2:S2"/>
  </mergeCells>
  <conditionalFormatting sqref="E4:T27">
    <cfRule type="expression" dxfId="161" priority="2">
      <formula>AND($T4&gt;0,$T4&lt;1)</formula>
    </cfRule>
    <cfRule type="expression" dxfId="160" priority="3">
      <formula>$T4=0</formula>
    </cfRule>
    <cfRule type="expression" dxfId="159" priority="4">
      <formula>$T4=1</formula>
    </cfRule>
    <cfRule type="expression" dxfId="158" priority="5">
      <formula>$T$4=""</formula>
    </cfRule>
  </conditionalFormatting>
  <conditionalFormatting sqref="D4:D27">
    <cfRule type="colorScale" priority="1">
      <colorScale>
        <cfvo type="num" val="0"/>
        <cfvo type="num" val="1"/>
        <color theme="0"/>
        <color rgb="FF63BE7B"/>
      </colorScale>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11F9BC-63BD-45F2-961A-75E7B81BF68F}">
  <dimension ref="A1:Z132"/>
  <sheetViews>
    <sheetView showGridLines="0" zoomScale="115" zoomScaleNormal="115" workbookViewId="0">
      <pane xSplit="9" ySplit="3" topLeftCell="O4" activePane="bottomRight" state="frozen"/>
      <selection pane="topRight" activeCell="J1" sqref="J1"/>
      <selection pane="bottomLeft" activeCell="A4" sqref="A4"/>
      <selection pane="bottomRight" activeCell="T11" sqref="T11"/>
    </sheetView>
  </sheetViews>
  <sheetFormatPr defaultColWidth="8.85546875" defaultRowHeight="15" x14ac:dyDescent="0.25"/>
  <cols>
    <col min="1" max="1" width="5.28515625" customWidth="1"/>
    <col min="2" max="2" width="3.28515625" customWidth="1"/>
    <col min="3" max="3" width="37" customWidth="1"/>
    <col min="4" max="4" width="1.42578125" customWidth="1"/>
    <col min="5" max="5" width="3.140625" customWidth="1"/>
    <col min="6" max="6" width="23.42578125" customWidth="1"/>
    <col min="7" max="7" width="1.42578125" customWidth="1"/>
    <col min="8" max="8" width="5.140625" style="124" customWidth="1"/>
    <col min="9" max="9" width="7.42578125" style="2" customWidth="1"/>
    <col min="10" max="10" width="7.7109375" style="2" customWidth="1"/>
    <col min="11" max="11" width="1.42578125" customWidth="1"/>
    <col min="12" max="12" width="16.42578125" customWidth="1"/>
    <col min="13" max="13" width="11.85546875" customWidth="1"/>
    <col min="14" max="14" width="13.42578125" style="7" customWidth="1"/>
    <col min="15" max="15" width="1.42578125" customWidth="1"/>
    <col min="16" max="16" width="46.42578125" customWidth="1"/>
    <col min="17" max="17" width="13.42578125" style="7" customWidth="1"/>
    <col min="18" max="19" width="11.28515625" style="7" customWidth="1"/>
    <col min="20" max="20" width="32.42578125" style="23" customWidth="1"/>
    <col min="21" max="21" width="13" style="23" hidden="1" customWidth="1"/>
    <col min="22" max="22" width="1.42578125" customWidth="1"/>
    <col min="23" max="23" width="13.7109375" style="124" customWidth="1"/>
    <col min="24" max="24" width="20.140625" style="7" customWidth="1"/>
    <col min="25" max="25" width="2.42578125" customWidth="1"/>
    <col min="26" max="26" width="27.42578125" customWidth="1"/>
  </cols>
  <sheetData>
    <row r="1" spans="1:26" ht="15" customHeight="1" x14ac:dyDescent="0.25">
      <c r="B1" s="186" t="s">
        <v>1248</v>
      </c>
      <c r="C1" s="186"/>
      <c r="D1" s="106"/>
      <c r="E1" s="186" t="s">
        <v>2</v>
      </c>
      <c r="F1" s="186"/>
      <c r="G1" s="106"/>
      <c r="H1" s="186" t="s">
        <v>1249</v>
      </c>
      <c r="I1" s="186"/>
      <c r="J1" s="106" t="s">
        <v>1250</v>
      </c>
      <c r="K1" s="106"/>
      <c r="L1" s="186" t="s">
        <v>288</v>
      </c>
      <c r="M1" s="186"/>
      <c r="N1" s="186"/>
      <c r="O1" s="186"/>
      <c r="P1" s="186"/>
      <c r="Q1" s="107"/>
      <c r="R1" s="107"/>
      <c r="S1" s="107"/>
      <c r="T1" s="106" t="s">
        <v>1251</v>
      </c>
      <c r="U1" s="106" t="s">
        <v>1252</v>
      </c>
      <c r="V1" s="106"/>
      <c r="W1" s="186" t="s">
        <v>1253</v>
      </c>
      <c r="X1" s="186"/>
      <c r="Y1" s="106"/>
      <c r="Z1" s="106" t="s">
        <v>1254</v>
      </c>
    </row>
    <row r="2" spans="1:26" ht="15" customHeight="1" x14ac:dyDescent="0.25">
      <c r="B2" s="88" t="s">
        <v>1244</v>
      </c>
      <c r="C2" s="88" t="s">
        <v>1255</v>
      </c>
      <c r="D2" s="88"/>
      <c r="E2" s="88" t="s">
        <v>1244</v>
      </c>
      <c r="F2" s="88" t="s">
        <v>75</v>
      </c>
      <c r="G2" s="88"/>
      <c r="H2" s="108" t="s">
        <v>1244</v>
      </c>
      <c r="I2" s="109" t="s">
        <v>1255</v>
      </c>
      <c r="J2" s="109"/>
      <c r="K2" s="88"/>
      <c r="L2" s="187" t="s">
        <v>1256</v>
      </c>
      <c r="M2" s="187"/>
      <c r="N2" s="187"/>
      <c r="O2" s="109"/>
      <c r="P2" s="109" t="s">
        <v>75</v>
      </c>
      <c r="Q2" s="110" t="s">
        <v>1257</v>
      </c>
      <c r="R2" s="188" t="s">
        <v>1258</v>
      </c>
      <c r="S2" s="188" t="s">
        <v>1259</v>
      </c>
      <c r="T2" s="111"/>
      <c r="U2" s="111"/>
      <c r="V2" s="88"/>
      <c r="W2" s="108" t="s">
        <v>502</v>
      </c>
      <c r="X2" s="109" t="s">
        <v>503</v>
      </c>
      <c r="Y2" s="88"/>
      <c r="Z2" s="88"/>
    </row>
    <row r="3" spans="1:26" s="4" customFormat="1" ht="15" customHeight="1" x14ac:dyDescent="0.25">
      <c r="A3" s="112"/>
      <c r="B3" s="112"/>
      <c r="C3" s="112"/>
      <c r="D3" s="112"/>
      <c r="E3" s="112"/>
      <c r="F3" s="112"/>
      <c r="G3" s="112"/>
      <c r="H3" s="113"/>
      <c r="I3" s="114"/>
      <c r="J3" s="114"/>
      <c r="K3" s="112"/>
      <c r="L3" s="115" t="s">
        <v>1260</v>
      </c>
      <c r="M3" s="115" t="s">
        <v>1261</v>
      </c>
      <c r="N3" s="115" t="s">
        <v>1262</v>
      </c>
      <c r="O3" s="99"/>
      <c r="P3" s="99"/>
      <c r="Q3" s="102"/>
      <c r="R3" s="189"/>
      <c r="S3" s="189"/>
      <c r="T3" s="116"/>
      <c r="U3" s="116"/>
      <c r="V3" s="112"/>
      <c r="W3" s="113"/>
      <c r="X3" s="117"/>
      <c r="Y3" s="112"/>
      <c r="Z3" s="112"/>
    </row>
    <row r="4" spans="1:26" s="4" customFormat="1" ht="15" customHeight="1" x14ac:dyDescent="0.25">
      <c r="H4" s="118"/>
      <c r="I4" s="119"/>
      <c r="J4" s="119"/>
      <c r="L4" s="120"/>
      <c r="M4" s="120"/>
      <c r="N4" s="120"/>
      <c r="O4" s="16"/>
      <c r="P4" s="16"/>
      <c r="Q4" s="84"/>
      <c r="R4" s="121"/>
      <c r="S4" s="121"/>
      <c r="T4" s="122"/>
      <c r="U4" s="122"/>
      <c r="W4" s="118"/>
      <c r="X4" s="123"/>
    </row>
    <row r="5" spans="1:26" x14ac:dyDescent="0.25">
      <c r="A5">
        <f>ROW(A5)-4</f>
        <v>1</v>
      </c>
      <c r="B5">
        <v>1</v>
      </c>
      <c r="C5" t="s">
        <v>1263</v>
      </c>
      <c r="E5">
        <v>1</v>
      </c>
      <c r="F5" t="s">
        <v>1264</v>
      </c>
      <c r="H5" s="124">
        <v>21</v>
      </c>
      <c r="I5" s="125">
        <v>3</v>
      </c>
      <c r="J5" t="s">
        <v>1265</v>
      </c>
      <c r="P5" t="s">
        <v>1266</v>
      </c>
      <c r="Q5" s="7" t="s">
        <v>1246</v>
      </c>
      <c r="T5" s="23" t="s">
        <v>1267</v>
      </c>
      <c r="U5" s="23" t="b">
        <f>SUM(IFERROR(SEARCH("Future ",T5,1),0),IFERROR(SEARCH("No longer ",T5,1),0),IFERROR(SEARCH("See  ",T5,1),0))=0</f>
        <v>0</v>
      </c>
      <c r="W5" s="124" t="s">
        <v>1268</v>
      </c>
      <c r="X5" s="126" t="s">
        <v>1269</v>
      </c>
      <c r="Z5" t="s">
        <v>1270</v>
      </c>
    </row>
    <row r="6" spans="1:26" x14ac:dyDescent="0.25">
      <c r="A6">
        <f t="shared" ref="A6:A69" si="0">ROW(A6)-4</f>
        <v>2</v>
      </c>
      <c r="B6">
        <v>1</v>
      </c>
      <c r="C6" t="s">
        <v>1263</v>
      </c>
      <c r="E6">
        <v>1</v>
      </c>
      <c r="F6" t="s">
        <v>1264</v>
      </c>
      <c r="H6" s="124">
        <v>21</v>
      </c>
      <c r="I6" s="125">
        <v>3</v>
      </c>
      <c r="J6" t="s">
        <v>1265</v>
      </c>
      <c r="P6" t="s">
        <v>1271</v>
      </c>
      <c r="Q6" s="7" t="s">
        <v>1246</v>
      </c>
      <c r="R6" s="7" t="s">
        <v>1272</v>
      </c>
      <c r="T6" s="23" t="s">
        <v>1267</v>
      </c>
      <c r="U6" s="23" t="b">
        <f t="shared" ref="U6:U69" si="1">SUM(IFERROR(SEARCH("Future ",T6,1),0),IFERROR(SEARCH("No longer ",T6,1),0),IFERROR(SEARCH("See  ",T6,1),0))=0</f>
        <v>0</v>
      </c>
      <c r="W6" s="124" t="s">
        <v>1268</v>
      </c>
      <c r="X6" s="126" t="s">
        <v>1269</v>
      </c>
      <c r="Z6" t="s">
        <v>1270</v>
      </c>
    </row>
    <row r="7" spans="1:26" x14ac:dyDescent="0.25">
      <c r="A7">
        <f t="shared" si="0"/>
        <v>3</v>
      </c>
      <c r="B7">
        <v>1</v>
      </c>
      <c r="C7" t="s">
        <v>1263</v>
      </c>
      <c r="E7">
        <v>2</v>
      </c>
      <c r="F7" t="s">
        <v>1273</v>
      </c>
      <c r="H7" s="124">
        <v>22</v>
      </c>
      <c r="I7" s="125">
        <v>3</v>
      </c>
      <c r="J7" t="s">
        <v>1274</v>
      </c>
      <c r="L7" t="s">
        <v>1275</v>
      </c>
      <c r="M7">
        <v>20190617</v>
      </c>
      <c r="N7" s="7" t="s">
        <v>1276</v>
      </c>
      <c r="P7" s="1" t="s">
        <v>860</v>
      </c>
      <c r="Q7" s="103" t="s">
        <v>1277</v>
      </c>
      <c r="T7" s="23" t="s">
        <v>1278</v>
      </c>
      <c r="U7" s="23" t="b">
        <f t="shared" si="1"/>
        <v>1</v>
      </c>
      <c r="W7" s="124" t="s">
        <v>1222</v>
      </c>
      <c r="X7" s="126"/>
    </row>
    <row r="8" spans="1:26" x14ac:dyDescent="0.25">
      <c r="A8">
        <f t="shared" si="0"/>
        <v>4</v>
      </c>
      <c r="B8">
        <v>1</v>
      </c>
      <c r="C8" t="s">
        <v>1263</v>
      </c>
      <c r="E8">
        <v>2</v>
      </c>
      <c r="F8" t="s">
        <v>1273</v>
      </c>
      <c r="H8" s="124">
        <v>22</v>
      </c>
      <c r="I8" s="125">
        <v>3</v>
      </c>
      <c r="J8" t="s">
        <v>1274</v>
      </c>
      <c r="L8" t="s">
        <v>1275</v>
      </c>
      <c r="M8">
        <v>20190617</v>
      </c>
      <c r="N8" s="7" t="s">
        <v>1276</v>
      </c>
      <c r="P8" s="1" t="s">
        <v>861</v>
      </c>
      <c r="Q8" s="103" t="s">
        <v>1277</v>
      </c>
      <c r="T8" s="23" t="s">
        <v>1278</v>
      </c>
      <c r="U8" s="23" t="b">
        <f t="shared" si="1"/>
        <v>1</v>
      </c>
      <c r="W8" s="124" t="s">
        <v>1222</v>
      </c>
      <c r="X8" s="126"/>
    </row>
    <row r="9" spans="1:26" x14ac:dyDescent="0.25">
      <c r="A9">
        <f t="shared" si="0"/>
        <v>5</v>
      </c>
      <c r="B9">
        <v>1</v>
      </c>
      <c r="C9" t="s">
        <v>1263</v>
      </c>
      <c r="E9">
        <v>2</v>
      </c>
      <c r="F9" t="s">
        <v>1273</v>
      </c>
      <c r="H9" s="124">
        <v>22</v>
      </c>
      <c r="I9" s="125">
        <v>3</v>
      </c>
      <c r="J9" t="s">
        <v>1274</v>
      </c>
      <c r="L9" t="s">
        <v>1275</v>
      </c>
      <c r="M9">
        <v>20190617</v>
      </c>
      <c r="N9" s="7" t="s">
        <v>1276</v>
      </c>
      <c r="P9" s="1" t="s">
        <v>862</v>
      </c>
      <c r="Q9" s="103" t="s">
        <v>1244</v>
      </c>
      <c r="T9" s="23" t="s">
        <v>1278</v>
      </c>
      <c r="U9" s="23" t="b">
        <f t="shared" si="1"/>
        <v>1</v>
      </c>
      <c r="W9" s="124" t="s">
        <v>1222</v>
      </c>
      <c r="X9" s="126"/>
    </row>
    <row r="10" spans="1:26" x14ac:dyDescent="0.25">
      <c r="A10">
        <f t="shared" si="0"/>
        <v>6</v>
      </c>
      <c r="B10">
        <v>1</v>
      </c>
      <c r="C10" t="s">
        <v>1263</v>
      </c>
      <c r="E10">
        <v>2</v>
      </c>
      <c r="F10" t="s">
        <v>1273</v>
      </c>
      <c r="H10" s="124">
        <v>22</v>
      </c>
      <c r="I10" s="125">
        <v>3</v>
      </c>
      <c r="J10" t="s">
        <v>1274</v>
      </c>
      <c r="P10" t="s">
        <v>1523</v>
      </c>
      <c r="Q10" s="7" t="s">
        <v>1244</v>
      </c>
      <c r="R10" s="7" t="s">
        <v>1279</v>
      </c>
      <c r="T10" s="23" t="s">
        <v>1267</v>
      </c>
      <c r="U10" s="23" t="b">
        <f t="shared" si="1"/>
        <v>0</v>
      </c>
      <c r="W10" s="124" t="s">
        <v>1268</v>
      </c>
      <c r="X10" s="126" t="s">
        <v>1269</v>
      </c>
      <c r="Z10" t="s">
        <v>1524</v>
      </c>
    </row>
    <row r="11" spans="1:26" x14ac:dyDescent="0.25">
      <c r="A11">
        <f t="shared" si="0"/>
        <v>7</v>
      </c>
      <c r="B11">
        <v>1</v>
      </c>
      <c r="C11" t="s">
        <v>1263</v>
      </c>
      <c r="E11">
        <v>2</v>
      </c>
      <c r="F11" t="s">
        <v>1273</v>
      </c>
      <c r="H11" s="124">
        <v>22</v>
      </c>
      <c r="I11" s="125">
        <v>3</v>
      </c>
      <c r="J11" t="s">
        <v>1274</v>
      </c>
      <c r="L11" t="s">
        <v>1275</v>
      </c>
      <c r="M11">
        <v>20190617</v>
      </c>
      <c r="N11" s="7" t="s">
        <v>1276</v>
      </c>
      <c r="P11" t="s">
        <v>1281</v>
      </c>
      <c r="Q11" s="7" t="s">
        <v>1246</v>
      </c>
      <c r="R11" s="7" t="s">
        <v>1279</v>
      </c>
      <c r="T11" s="23" t="s">
        <v>1278</v>
      </c>
      <c r="U11" s="23" t="b">
        <f t="shared" si="1"/>
        <v>1</v>
      </c>
      <c r="W11" s="124" t="s">
        <v>1268</v>
      </c>
      <c r="X11" s="126" t="s">
        <v>1269</v>
      </c>
      <c r="Z11" t="s">
        <v>1280</v>
      </c>
    </row>
    <row r="12" spans="1:26" x14ac:dyDescent="0.25">
      <c r="A12">
        <f t="shared" si="0"/>
        <v>8</v>
      </c>
      <c r="B12">
        <v>1</v>
      </c>
      <c r="C12" t="s">
        <v>1263</v>
      </c>
      <c r="E12">
        <v>3</v>
      </c>
      <c r="F12" t="s">
        <v>1282</v>
      </c>
      <c r="H12" s="124">
        <v>11</v>
      </c>
      <c r="I12" s="125">
        <v>2.2000000000000002</v>
      </c>
      <c r="J12" t="s">
        <v>1274</v>
      </c>
      <c r="L12" t="s">
        <v>1283</v>
      </c>
      <c r="M12" s="23" t="s">
        <v>1284</v>
      </c>
      <c r="N12" s="7" t="s">
        <v>1285</v>
      </c>
      <c r="P12" t="s">
        <v>1100</v>
      </c>
      <c r="Q12" s="7" t="s">
        <v>1245</v>
      </c>
      <c r="T12" s="23" t="s">
        <v>1278</v>
      </c>
      <c r="U12" s="23" t="b">
        <f t="shared" si="1"/>
        <v>1</v>
      </c>
      <c r="W12" s="124" t="s">
        <v>1286</v>
      </c>
      <c r="X12" s="126"/>
    </row>
    <row r="13" spans="1:26" x14ac:dyDescent="0.25">
      <c r="A13">
        <f t="shared" si="0"/>
        <v>9</v>
      </c>
      <c r="B13">
        <v>1</v>
      </c>
      <c r="C13" t="s">
        <v>1263</v>
      </c>
      <c r="E13">
        <v>3</v>
      </c>
      <c r="F13" t="s">
        <v>1282</v>
      </c>
      <c r="H13" s="124">
        <v>11</v>
      </c>
      <c r="I13" s="125">
        <v>2.2000000000000002</v>
      </c>
      <c r="J13" t="s">
        <v>1274</v>
      </c>
      <c r="L13" t="s">
        <v>1275</v>
      </c>
      <c r="M13">
        <v>20190809</v>
      </c>
      <c r="N13" s="7" t="s">
        <v>1287</v>
      </c>
      <c r="P13" t="s">
        <v>882</v>
      </c>
      <c r="Q13" s="7" t="s">
        <v>1244</v>
      </c>
      <c r="S13" s="23" t="s">
        <v>1135</v>
      </c>
      <c r="T13" s="23" t="s">
        <v>1278</v>
      </c>
      <c r="U13" s="23" t="b">
        <f t="shared" si="1"/>
        <v>1</v>
      </c>
      <c r="W13" s="124" t="s">
        <v>1222</v>
      </c>
      <c r="X13" s="126"/>
    </row>
    <row r="14" spans="1:26" x14ac:dyDescent="0.25">
      <c r="A14">
        <f t="shared" si="0"/>
        <v>10</v>
      </c>
      <c r="B14">
        <v>1</v>
      </c>
      <c r="C14" t="s">
        <v>1263</v>
      </c>
      <c r="E14">
        <v>3</v>
      </c>
      <c r="F14" t="s">
        <v>1282</v>
      </c>
      <c r="H14" s="124">
        <v>11</v>
      </c>
      <c r="I14" s="125">
        <v>2.2000000000000002</v>
      </c>
      <c r="J14" t="s">
        <v>1274</v>
      </c>
      <c r="L14" t="s">
        <v>1275</v>
      </c>
      <c r="M14">
        <v>20190809</v>
      </c>
      <c r="N14" s="7" t="s">
        <v>1287</v>
      </c>
      <c r="P14" t="s">
        <v>900</v>
      </c>
      <c r="Q14" s="7" t="s">
        <v>1244</v>
      </c>
      <c r="T14" s="23" t="s">
        <v>1278</v>
      </c>
      <c r="U14" s="23" t="b">
        <f t="shared" si="1"/>
        <v>1</v>
      </c>
      <c r="W14" s="124" t="s">
        <v>1222</v>
      </c>
      <c r="X14" s="126"/>
    </row>
    <row r="15" spans="1:26" x14ac:dyDescent="0.25">
      <c r="A15">
        <f t="shared" si="0"/>
        <v>11</v>
      </c>
      <c r="B15">
        <v>1</v>
      </c>
      <c r="C15" t="s">
        <v>1263</v>
      </c>
      <c r="E15">
        <v>3</v>
      </c>
      <c r="F15" t="s">
        <v>1282</v>
      </c>
      <c r="H15" s="124">
        <v>11</v>
      </c>
      <c r="I15" s="125">
        <v>2.2000000000000002</v>
      </c>
      <c r="J15" t="s">
        <v>1274</v>
      </c>
      <c r="L15" t="s">
        <v>1275</v>
      </c>
      <c r="M15">
        <v>20190809</v>
      </c>
      <c r="N15" s="7" t="s">
        <v>1287</v>
      </c>
      <c r="P15" t="s">
        <v>901</v>
      </c>
      <c r="Q15" s="7" t="s">
        <v>1244</v>
      </c>
      <c r="T15" s="23" t="s">
        <v>1278</v>
      </c>
      <c r="U15" s="23" t="b">
        <f t="shared" si="1"/>
        <v>1</v>
      </c>
      <c r="W15" s="124" t="s">
        <v>1222</v>
      </c>
      <c r="X15" s="126"/>
    </row>
    <row r="16" spans="1:26" x14ac:dyDescent="0.25">
      <c r="A16">
        <f t="shared" si="0"/>
        <v>12</v>
      </c>
      <c r="B16">
        <v>1</v>
      </c>
      <c r="C16" t="s">
        <v>1263</v>
      </c>
      <c r="E16">
        <v>3</v>
      </c>
      <c r="F16" t="s">
        <v>1282</v>
      </c>
      <c r="H16" s="124">
        <v>11</v>
      </c>
      <c r="I16" s="125">
        <v>2.2000000000000002</v>
      </c>
      <c r="J16" t="s">
        <v>1274</v>
      </c>
      <c r="P16" t="s">
        <v>1288</v>
      </c>
      <c r="Q16" s="7" t="s">
        <v>1289</v>
      </c>
      <c r="T16" s="23" t="s">
        <v>1290</v>
      </c>
      <c r="U16" s="23" t="b">
        <f t="shared" si="1"/>
        <v>0</v>
      </c>
      <c r="W16" s="124" t="s">
        <v>1268</v>
      </c>
      <c r="X16" s="126" t="s">
        <v>1269</v>
      </c>
      <c r="Z16" t="s">
        <v>1291</v>
      </c>
    </row>
    <row r="17" spans="1:26" x14ac:dyDescent="0.25">
      <c r="A17">
        <f t="shared" si="0"/>
        <v>13</v>
      </c>
      <c r="B17">
        <v>1</v>
      </c>
      <c r="C17" t="s">
        <v>1263</v>
      </c>
      <c r="E17">
        <v>3</v>
      </c>
      <c r="F17" t="s">
        <v>1282</v>
      </c>
      <c r="H17" s="124">
        <v>11</v>
      </c>
      <c r="I17" s="125">
        <v>2.2000000000000002</v>
      </c>
      <c r="J17" t="s">
        <v>1274</v>
      </c>
      <c r="P17" t="s">
        <v>7</v>
      </c>
      <c r="Q17" s="7" t="s">
        <v>1292</v>
      </c>
      <c r="T17" s="23" t="s">
        <v>1290</v>
      </c>
      <c r="U17" s="23" t="b">
        <f t="shared" si="1"/>
        <v>0</v>
      </c>
      <c r="W17" s="124" t="s">
        <v>1268</v>
      </c>
      <c r="X17" s="126" t="s">
        <v>1269</v>
      </c>
      <c r="Z17" t="s">
        <v>1291</v>
      </c>
    </row>
    <row r="18" spans="1:26" x14ac:dyDescent="0.25">
      <c r="A18">
        <f t="shared" si="0"/>
        <v>14</v>
      </c>
      <c r="B18">
        <v>1</v>
      </c>
      <c r="C18" t="s">
        <v>1263</v>
      </c>
      <c r="E18">
        <v>3</v>
      </c>
      <c r="F18" t="s">
        <v>1282</v>
      </c>
      <c r="H18" s="124">
        <v>11</v>
      </c>
      <c r="I18" s="125">
        <v>2.2000000000000002</v>
      </c>
      <c r="J18" t="s">
        <v>1274</v>
      </c>
      <c r="P18" t="s">
        <v>1293</v>
      </c>
      <c r="Q18" s="7" t="s">
        <v>1246</v>
      </c>
      <c r="R18" s="7" t="s">
        <v>1294</v>
      </c>
      <c r="T18" s="23" t="s">
        <v>1267</v>
      </c>
      <c r="U18" s="23" t="b">
        <f t="shared" si="1"/>
        <v>0</v>
      </c>
      <c r="W18" s="124" t="s">
        <v>1268</v>
      </c>
      <c r="X18" s="126" t="s">
        <v>1269</v>
      </c>
      <c r="Z18" t="s">
        <v>1295</v>
      </c>
    </row>
    <row r="19" spans="1:26" x14ac:dyDescent="0.25">
      <c r="A19">
        <f t="shared" si="0"/>
        <v>15</v>
      </c>
      <c r="B19">
        <v>1</v>
      </c>
      <c r="C19" t="s">
        <v>1263</v>
      </c>
      <c r="E19">
        <v>4</v>
      </c>
      <c r="F19" t="s">
        <v>1296</v>
      </c>
      <c r="H19" s="124">
        <v>12</v>
      </c>
      <c r="I19" s="125">
        <v>2.2000000000000002</v>
      </c>
      <c r="J19" t="s">
        <v>1297</v>
      </c>
      <c r="L19" t="s">
        <v>1275</v>
      </c>
      <c r="M19">
        <v>20190930</v>
      </c>
      <c r="N19" s="7" t="s">
        <v>1298</v>
      </c>
      <c r="P19" t="s">
        <v>1546</v>
      </c>
      <c r="Q19" s="7" t="s">
        <v>1244</v>
      </c>
      <c r="T19" s="23" t="s">
        <v>1278</v>
      </c>
      <c r="U19" s="23" t="b">
        <f t="shared" si="1"/>
        <v>1</v>
      </c>
      <c r="W19" s="124" t="s">
        <v>1222</v>
      </c>
      <c r="X19" s="126"/>
    </row>
    <row r="20" spans="1:26" x14ac:dyDescent="0.25">
      <c r="A20">
        <f t="shared" si="0"/>
        <v>16</v>
      </c>
      <c r="B20">
        <v>1</v>
      </c>
      <c r="C20" t="s">
        <v>1263</v>
      </c>
      <c r="E20">
        <v>4</v>
      </c>
      <c r="F20" t="s">
        <v>1296</v>
      </c>
      <c r="H20" s="124">
        <v>12</v>
      </c>
      <c r="I20" s="125">
        <v>2.2000000000000002</v>
      </c>
      <c r="J20" t="s">
        <v>1297</v>
      </c>
      <c r="P20" t="s">
        <v>21</v>
      </c>
      <c r="Q20" s="7" t="s">
        <v>1244</v>
      </c>
      <c r="T20" s="23" t="s">
        <v>1267</v>
      </c>
      <c r="U20" s="23" t="b">
        <f t="shared" si="1"/>
        <v>0</v>
      </c>
      <c r="W20" s="124" t="s">
        <v>1268</v>
      </c>
      <c r="X20" s="126" t="s">
        <v>1269</v>
      </c>
      <c r="Z20" t="s">
        <v>1270</v>
      </c>
    </row>
    <row r="21" spans="1:26" x14ac:dyDescent="0.25">
      <c r="A21">
        <f t="shared" si="0"/>
        <v>17</v>
      </c>
      <c r="B21">
        <v>1</v>
      </c>
      <c r="C21" t="s">
        <v>1263</v>
      </c>
      <c r="E21">
        <v>4</v>
      </c>
      <c r="F21" t="s">
        <v>1296</v>
      </c>
      <c r="H21" s="124">
        <v>12</v>
      </c>
      <c r="I21" s="125">
        <v>2.2000000000000002</v>
      </c>
      <c r="J21" t="s">
        <v>1297</v>
      </c>
      <c r="P21" t="s">
        <v>1300</v>
      </c>
      <c r="Q21" s="7" t="s">
        <v>1301</v>
      </c>
      <c r="R21" s="7">
        <v>16</v>
      </c>
      <c r="T21" s="23" t="s">
        <v>1267</v>
      </c>
      <c r="U21" s="23" t="b">
        <f t="shared" si="1"/>
        <v>0</v>
      </c>
      <c r="W21" s="124" t="s">
        <v>1268</v>
      </c>
      <c r="X21" s="126" t="s">
        <v>1269</v>
      </c>
      <c r="Z21" t="s">
        <v>1270</v>
      </c>
    </row>
    <row r="22" spans="1:26" x14ac:dyDescent="0.25">
      <c r="A22">
        <f t="shared" si="0"/>
        <v>18</v>
      </c>
      <c r="B22">
        <v>1</v>
      </c>
      <c r="C22" t="s">
        <v>1263</v>
      </c>
      <c r="E22">
        <v>4</v>
      </c>
      <c r="F22" t="s">
        <v>1296</v>
      </c>
      <c r="H22" s="124">
        <v>12</v>
      </c>
      <c r="I22" s="125">
        <v>2.2000000000000002</v>
      </c>
      <c r="J22" t="s">
        <v>1297</v>
      </c>
      <c r="P22" t="s">
        <v>1302</v>
      </c>
      <c r="Q22" s="7" t="s">
        <v>1301</v>
      </c>
      <c r="R22" s="7">
        <v>24</v>
      </c>
      <c r="T22" s="23" t="s">
        <v>1267</v>
      </c>
      <c r="U22" s="23" t="b">
        <f t="shared" si="1"/>
        <v>0</v>
      </c>
      <c r="W22" s="124" t="s">
        <v>1268</v>
      </c>
      <c r="X22" s="126" t="s">
        <v>1269</v>
      </c>
      <c r="Z22" t="s">
        <v>1270</v>
      </c>
    </row>
    <row r="23" spans="1:26" x14ac:dyDescent="0.25">
      <c r="A23">
        <f t="shared" si="0"/>
        <v>19</v>
      </c>
      <c r="B23">
        <v>1</v>
      </c>
      <c r="C23" t="s">
        <v>1263</v>
      </c>
      <c r="E23">
        <v>4</v>
      </c>
      <c r="F23" t="s">
        <v>1296</v>
      </c>
      <c r="H23" s="124">
        <v>12</v>
      </c>
      <c r="I23" s="125">
        <v>2.2000000000000002</v>
      </c>
      <c r="J23" t="s">
        <v>1297</v>
      </c>
      <c r="P23" t="s">
        <v>1303</v>
      </c>
      <c r="Q23" s="7" t="s">
        <v>1301</v>
      </c>
      <c r="R23" s="7">
        <v>33</v>
      </c>
      <c r="T23" s="23" t="s">
        <v>1267</v>
      </c>
      <c r="U23" s="23" t="b">
        <f t="shared" si="1"/>
        <v>0</v>
      </c>
      <c r="W23" s="124" t="s">
        <v>1268</v>
      </c>
      <c r="X23" s="126" t="s">
        <v>1269</v>
      </c>
      <c r="Z23" t="s">
        <v>1270</v>
      </c>
    </row>
    <row r="24" spans="1:26" x14ac:dyDescent="0.25">
      <c r="A24">
        <f t="shared" si="0"/>
        <v>20</v>
      </c>
      <c r="B24">
        <v>1</v>
      </c>
      <c r="C24" t="s">
        <v>1263</v>
      </c>
      <c r="E24">
        <v>5</v>
      </c>
      <c r="F24" t="s">
        <v>1304</v>
      </c>
      <c r="H24" s="124">
        <v>1</v>
      </c>
      <c r="I24" s="125">
        <v>1</v>
      </c>
      <c r="J24" t="s">
        <v>1274</v>
      </c>
      <c r="L24" t="s">
        <v>1275</v>
      </c>
      <c r="M24">
        <v>20190911</v>
      </c>
      <c r="N24" s="7" t="s">
        <v>1305</v>
      </c>
      <c r="P24" t="s">
        <v>1306</v>
      </c>
      <c r="Q24" s="7" t="s">
        <v>1307</v>
      </c>
      <c r="T24" s="23" t="s">
        <v>1278</v>
      </c>
      <c r="U24" s="23" t="b">
        <f t="shared" si="1"/>
        <v>1</v>
      </c>
      <c r="W24" s="124" t="s">
        <v>1222</v>
      </c>
      <c r="X24" s="126" t="s">
        <v>1308</v>
      </c>
      <c r="Z24" t="s">
        <v>1309</v>
      </c>
    </row>
    <row r="25" spans="1:26" x14ac:dyDescent="0.25">
      <c r="A25">
        <f t="shared" si="0"/>
        <v>21</v>
      </c>
      <c r="B25">
        <v>1</v>
      </c>
      <c r="C25" t="s">
        <v>1263</v>
      </c>
      <c r="E25">
        <v>5</v>
      </c>
      <c r="F25" t="s">
        <v>1304</v>
      </c>
      <c r="H25" s="124">
        <v>1</v>
      </c>
      <c r="I25" s="125">
        <v>1</v>
      </c>
      <c r="J25" t="s">
        <v>1274</v>
      </c>
      <c r="L25" t="s">
        <v>1275</v>
      </c>
      <c r="M25">
        <v>20190911</v>
      </c>
      <c r="N25" s="7" t="s">
        <v>1305</v>
      </c>
      <c r="P25" t="s">
        <v>1310</v>
      </c>
      <c r="Q25" s="7" t="s">
        <v>1307</v>
      </c>
      <c r="T25" s="23" t="s">
        <v>1278</v>
      </c>
      <c r="U25" s="23" t="b">
        <f t="shared" si="1"/>
        <v>1</v>
      </c>
      <c r="W25" s="124" t="s">
        <v>1222</v>
      </c>
      <c r="X25" s="126" t="s">
        <v>1308</v>
      </c>
      <c r="Z25" t="s">
        <v>1309</v>
      </c>
    </row>
    <row r="26" spans="1:26" x14ac:dyDescent="0.25">
      <c r="A26">
        <f t="shared" si="0"/>
        <v>22</v>
      </c>
      <c r="B26">
        <v>1</v>
      </c>
      <c r="C26" t="s">
        <v>1263</v>
      </c>
      <c r="E26">
        <v>5</v>
      </c>
      <c r="F26" t="s">
        <v>1304</v>
      </c>
      <c r="H26" s="124">
        <v>1</v>
      </c>
      <c r="I26" s="125">
        <v>1</v>
      </c>
      <c r="J26" t="s">
        <v>323</v>
      </c>
      <c r="P26" t="s">
        <v>12</v>
      </c>
      <c r="Q26" s="7" t="s">
        <v>1311</v>
      </c>
      <c r="T26" s="23" t="s">
        <v>1290</v>
      </c>
      <c r="U26" s="23" t="b">
        <f t="shared" si="1"/>
        <v>0</v>
      </c>
      <c r="W26" s="124" t="s">
        <v>1268</v>
      </c>
      <c r="X26" s="126" t="s">
        <v>1269</v>
      </c>
      <c r="Z26" t="s">
        <v>1291</v>
      </c>
    </row>
    <row r="27" spans="1:26" x14ac:dyDescent="0.25">
      <c r="A27">
        <f t="shared" si="0"/>
        <v>23</v>
      </c>
      <c r="B27">
        <v>1</v>
      </c>
      <c r="C27" t="s">
        <v>1263</v>
      </c>
      <c r="E27">
        <v>5</v>
      </c>
      <c r="F27" t="s">
        <v>1304</v>
      </c>
      <c r="H27" s="124">
        <v>1</v>
      </c>
      <c r="I27" s="125">
        <v>1</v>
      </c>
      <c r="J27" t="s">
        <v>1274</v>
      </c>
      <c r="L27" t="s">
        <v>1275</v>
      </c>
      <c r="M27">
        <v>20190911</v>
      </c>
      <c r="N27" s="7" t="s">
        <v>1305</v>
      </c>
      <c r="P27" t="s">
        <v>1312</v>
      </c>
      <c r="Q27" s="7" t="s">
        <v>1246</v>
      </c>
      <c r="R27" s="7" t="s">
        <v>1313</v>
      </c>
      <c r="T27" s="23" t="s">
        <v>1278</v>
      </c>
      <c r="U27" s="23" t="b">
        <f t="shared" si="1"/>
        <v>1</v>
      </c>
      <c r="W27" s="124" t="s">
        <v>1268</v>
      </c>
      <c r="X27" s="126" t="s">
        <v>1269</v>
      </c>
      <c r="Z27" t="s">
        <v>1280</v>
      </c>
    </row>
    <row r="28" spans="1:26" x14ac:dyDescent="0.25">
      <c r="A28">
        <f t="shared" si="0"/>
        <v>24</v>
      </c>
      <c r="B28">
        <v>1</v>
      </c>
      <c r="C28" t="s">
        <v>1263</v>
      </c>
      <c r="E28">
        <v>5</v>
      </c>
      <c r="F28" t="s">
        <v>1304</v>
      </c>
      <c r="H28" s="124">
        <v>1</v>
      </c>
      <c r="I28" s="125">
        <v>1</v>
      </c>
      <c r="J28" t="s">
        <v>1274</v>
      </c>
      <c r="L28" t="s">
        <v>1275</v>
      </c>
      <c r="M28">
        <v>20200507</v>
      </c>
      <c r="N28" s="7" t="s">
        <v>1567</v>
      </c>
      <c r="P28" t="s">
        <v>1568</v>
      </c>
      <c r="Q28" s="7" t="s">
        <v>1246</v>
      </c>
      <c r="T28" s="23" t="s">
        <v>1278</v>
      </c>
      <c r="U28" s="23" t="b">
        <f t="shared" si="1"/>
        <v>1</v>
      </c>
      <c r="W28" s="124" t="s">
        <v>1268</v>
      </c>
      <c r="X28" s="126" t="s">
        <v>1269</v>
      </c>
      <c r="Z28" t="s">
        <v>1569</v>
      </c>
    </row>
    <row r="29" spans="1:26" x14ac:dyDescent="0.25">
      <c r="A29">
        <f t="shared" si="0"/>
        <v>25</v>
      </c>
      <c r="B29">
        <v>1</v>
      </c>
      <c r="C29" t="s">
        <v>1263</v>
      </c>
      <c r="E29">
        <v>5</v>
      </c>
      <c r="F29" t="s">
        <v>1304</v>
      </c>
      <c r="H29" s="124">
        <v>1</v>
      </c>
      <c r="I29" s="125">
        <v>1</v>
      </c>
      <c r="J29" t="s">
        <v>1274</v>
      </c>
      <c r="L29" t="s">
        <v>1275</v>
      </c>
      <c r="M29">
        <v>20190911</v>
      </c>
      <c r="N29" s="7" t="s">
        <v>1305</v>
      </c>
      <c r="P29" t="s">
        <v>1314</v>
      </c>
      <c r="Q29" s="7" t="s">
        <v>1246</v>
      </c>
      <c r="T29" s="23" t="s">
        <v>1267</v>
      </c>
      <c r="U29" s="23" t="b">
        <f t="shared" si="1"/>
        <v>0</v>
      </c>
      <c r="W29" s="124" t="s">
        <v>1268</v>
      </c>
      <c r="X29" s="126" t="s">
        <v>1269</v>
      </c>
      <c r="Z29" t="s">
        <v>1270</v>
      </c>
    </row>
    <row r="30" spans="1:26" x14ac:dyDescent="0.25">
      <c r="A30">
        <f t="shared" si="0"/>
        <v>26</v>
      </c>
      <c r="B30">
        <v>1</v>
      </c>
      <c r="C30" t="s">
        <v>1263</v>
      </c>
      <c r="E30">
        <v>6</v>
      </c>
      <c r="F30" t="s">
        <v>1315</v>
      </c>
      <c r="H30" s="124">
        <v>2</v>
      </c>
      <c r="I30" s="125">
        <v>1</v>
      </c>
      <c r="J30" t="s">
        <v>1274</v>
      </c>
      <c r="L30" t="s">
        <v>1275</v>
      </c>
      <c r="M30">
        <v>20190809</v>
      </c>
      <c r="N30" s="7" t="s">
        <v>1316</v>
      </c>
      <c r="P30" t="s">
        <v>868</v>
      </c>
      <c r="Q30" s="7" t="s">
        <v>1244</v>
      </c>
      <c r="S30" s="23" t="s">
        <v>1135</v>
      </c>
      <c r="T30" s="23" t="s">
        <v>1278</v>
      </c>
      <c r="U30" s="23" t="b">
        <f t="shared" si="1"/>
        <v>1</v>
      </c>
      <c r="W30" s="124" t="s">
        <v>1222</v>
      </c>
      <c r="X30" s="126"/>
    </row>
    <row r="31" spans="1:26" x14ac:dyDescent="0.25">
      <c r="A31">
        <f t="shared" si="0"/>
        <v>27</v>
      </c>
      <c r="B31">
        <v>1</v>
      </c>
      <c r="C31" t="s">
        <v>1263</v>
      </c>
      <c r="E31">
        <v>6</v>
      </c>
      <c r="F31" t="s">
        <v>1315</v>
      </c>
      <c r="H31" s="124">
        <v>2</v>
      </c>
      <c r="I31" s="125">
        <v>1</v>
      </c>
      <c r="J31" t="s">
        <v>1274</v>
      </c>
      <c r="L31" t="s">
        <v>1275</v>
      </c>
      <c r="M31">
        <v>20190809</v>
      </c>
      <c r="N31" s="7" t="s">
        <v>1316</v>
      </c>
      <c r="P31" t="s">
        <v>864</v>
      </c>
      <c r="Q31" s="7" t="s">
        <v>1244</v>
      </c>
      <c r="S31" s="23" t="s">
        <v>1135</v>
      </c>
      <c r="T31" s="23" t="s">
        <v>1278</v>
      </c>
      <c r="U31" s="23" t="b">
        <f t="shared" si="1"/>
        <v>1</v>
      </c>
      <c r="W31" s="124" t="s">
        <v>1222</v>
      </c>
      <c r="X31" s="126"/>
    </row>
    <row r="32" spans="1:26" x14ac:dyDescent="0.25">
      <c r="A32">
        <f t="shared" si="0"/>
        <v>28</v>
      </c>
      <c r="B32">
        <v>1</v>
      </c>
      <c r="C32" t="s">
        <v>1263</v>
      </c>
      <c r="E32">
        <v>6</v>
      </c>
      <c r="F32" t="s">
        <v>1315</v>
      </c>
      <c r="H32" s="124">
        <v>2</v>
      </c>
      <c r="I32" s="125">
        <v>1</v>
      </c>
      <c r="J32" t="s">
        <v>1274</v>
      </c>
      <c r="L32" t="s">
        <v>1275</v>
      </c>
      <c r="M32">
        <v>20190809</v>
      </c>
      <c r="N32" s="7" t="s">
        <v>1316</v>
      </c>
      <c r="P32" t="s">
        <v>1317</v>
      </c>
      <c r="Q32" s="7" t="s">
        <v>1576</v>
      </c>
      <c r="S32" s="23" t="s">
        <v>1135</v>
      </c>
      <c r="T32" s="23" t="s">
        <v>1278</v>
      </c>
      <c r="U32" s="23" t="b">
        <f t="shared" si="1"/>
        <v>1</v>
      </c>
      <c r="W32" s="124" t="s">
        <v>1222</v>
      </c>
      <c r="X32" s="126"/>
    </row>
    <row r="33" spans="1:26" x14ac:dyDescent="0.25">
      <c r="A33">
        <f t="shared" si="0"/>
        <v>29</v>
      </c>
      <c r="B33">
        <v>1</v>
      </c>
      <c r="C33" t="s">
        <v>1263</v>
      </c>
      <c r="E33">
        <v>6</v>
      </c>
      <c r="F33" t="s">
        <v>1315</v>
      </c>
      <c r="H33" s="124">
        <v>2</v>
      </c>
      <c r="I33" s="125">
        <v>1</v>
      </c>
      <c r="J33" t="s">
        <v>1274</v>
      </c>
      <c r="L33" t="s">
        <v>1275</v>
      </c>
      <c r="M33">
        <v>20190809</v>
      </c>
      <c r="N33" s="7" t="s">
        <v>1316</v>
      </c>
      <c r="P33" t="s">
        <v>1318</v>
      </c>
      <c r="Q33" s="7" t="s">
        <v>1244</v>
      </c>
      <c r="S33" s="23" t="s">
        <v>1135</v>
      </c>
      <c r="T33" s="23" t="s">
        <v>1278</v>
      </c>
      <c r="U33" s="23" t="b">
        <f t="shared" si="1"/>
        <v>1</v>
      </c>
      <c r="W33" s="124" t="s">
        <v>1222</v>
      </c>
      <c r="X33" s="126"/>
    </row>
    <row r="34" spans="1:26" x14ac:dyDescent="0.25">
      <c r="A34">
        <f t="shared" si="0"/>
        <v>30</v>
      </c>
      <c r="B34">
        <v>1</v>
      </c>
      <c r="C34" t="s">
        <v>1263</v>
      </c>
      <c r="E34">
        <v>6</v>
      </c>
      <c r="F34" t="s">
        <v>1315</v>
      </c>
      <c r="H34" s="124">
        <v>2</v>
      </c>
      <c r="I34" s="125">
        <v>1</v>
      </c>
      <c r="J34" t="s">
        <v>1274</v>
      </c>
      <c r="L34" t="s">
        <v>1275</v>
      </c>
      <c r="M34">
        <v>20190809</v>
      </c>
      <c r="N34" s="7" t="s">
        <v>1316</v>
      </c>
      <c r="P34" t="s">
        <v>872</v>
      </c>
      <c r="Q34" s="7" t="s">
        <v>1244</v>
      </c>
      <c r="S34" s="23" t="s">
        <v>1135</v>
      </c>
      <c r="T34" s="23" t="s">
        <v>1278</v>
      </c>
      <c r="U34" s="23" t="b">
        <f t="shared" si="1"/>
        <v>1</v>
      </c>
      <c r="W34" s="124" t="s">
        <v>1222</v>
      </c>
      <c r="X34" s="126"/>
    </row>
    <row r="35" spans="1:26" x14ac:dyDescent="0.25">
      <c r="A35">
        <f t="shared" si="0"/>
        <v>31</v>
      </c>
      <c r="B35">
        <v>1</v>
      </c>
      <c r="C35" t="s">
        <v>1263</v>
      </c>
      <c r="E35">
        <v>6</v>
      </c>
      <c r="F35" t="s">
        <v>1315</v>
      </c>
      <c r="H35" s="124">
        <v>2</v>
      </c>
      <c r="I35" s="125">
        <v>1</v>
      </c>
      <c r="J35" t="s">
        <v>1274</v>
      </c>
      <c r="P35" t="s">
        <v>10</v>
      </c>
      <c r="Q35" s="7" t="s">
        <v>1246</v>
      </c>
      <c r="S35" s="23"/>
      <c r="T35" s="23" t="s">
        <v>1290</v>
      </c>
      <c r="U35" s="23" t="b">
        <f t="shared" si="1"/>
        <v>0</v>
      </c>
      <c r="W35" s="124" t="s">
        <v>1268</v>
      </c>
      <c r="X35" s="126" t="s">
        <v>1269</v>
      </c>
      <c r="Z35" t="s">
        <v>1291</v>
      </c>
    </row>
    <row r="36" spans="1:26" x14ac:dyDescent="0.25">
      <c r="A36">
        <f t="shared" si="0"/>
        <v>32</v>
      </c>
      <c r="B36">
        <v>1</v>
      </c>
      <c r="C36" t="s">
        <v>1263</v>
      </c>
      <c r="E36">
        <v>6</v>
      </c>
      <c r="F36" t="s">
        <v>1315</v>
      </c>
      <c r="H36" s="124">
        <v>2</v>
      </c>
      <c r="I36" s="125">
        <v>1</v>
      </c>
      <c r="J36" t="s">
        <v>1274</v>
      </c>
      <c r="P36" t="s">
        <v>206</v>
      </c>
      <c r="Q36" s="7" t="s">
        <v>1246</v>
      </c>
      <c r="S36" s="23"/>
      <c r="T36" s="23" t="s">
        <v>1290</v>
      </c>
      <c r="U36" s="23" t="b">
        <f t="shared" si="1"/>
        <v>0</v>
      </c>
      <c r="W36" s="124" t="s">
        <v>1268</v>
      </c>
      <c r="X36" s="126" t="s">
        <v>1269</v>
      </c>
      <c r="Z36" t="s">
        <v>1291</v>
      </c>
    </row>
    <row r="37" spans="1:26" x14ac:dyDescent="0.25">
      <c r="A37">
        <f t="shared" si="0"/>
        <v>33</v>
      </c>
      <c r="B37">
        <v>1</v>
      </c>
      <c r="C37" t="s">
        <v>1263</v>
      </c>
      <c r="E37">
        <v>6</v>
      </c>
      <c r="F37" t="s">
        <v>1315</v>
      </c>
      <c r="H37" s="124">
        <v>2</v>
      </c>
      <c r="I37" s="125">
        <v>1</v>
      </c>
      <c r="J37" t="s">
        <v>1274</v>
      </c>
      <c r="P37" t="s">
        <v>1642</v>
      </c>
      <c r="S37" s="23"/>
      <c r="T37" s="23" t="s">
        <v>1278</v>
      </c>
      <c r="U37" s="23" t="b">
        <f t="shared" si="1"/>
        <v>1</v>
      </c>
      <c r="W37" s="124" t="s">
        <v>1268</v>
      </c>
      <c r="X37" s="126" t="s">
        <v>1269</v>
      </c>
      <c r="Z37" t="s">
        <v>1643</v>
      </c>
    </row>
    <row r="38" spans="1:26" x14ac:dyDescent="0.25">
      <c r="A38">
        <f t="shared" si="0"/>
        <v>34</v>
      </c>
      <c r="B38">
        <v>1</v>
      </c>
      <c r="C38" t="s">
        <v>1263</v>
      </c>
      <c r="E38">
        <v>6</v>
      </c>
      <c r="F38" t="s">
        <v>1315</v>
      </c>
      <c r="H38" s="124">
        <v>2</v>
      </c>
      <c r="I38" s="125">
        <v>1</v>
      </c>
      <c r="J38" t="s">
        <v>1274</v>
      </c>
      <c r="P38" t="s">
        <v>1319</v>
      </c>
      <c r="Q38" s="7" t="s">
        <v>1246</v>
      </c>
      <c r="T38" s="23" t="s">
        <v>1267</v>
      </c>
      <c r="U38" s="23" t="b">
        <f t="shared" si="1"/>
        <v>0</v>
      </c>
      <c r="W38" s="124" t="s">
        <v>1268</v>
      </c>
      <c r="X38" s="126" t="s">
        <v>1320</v>
      </c>
      <c r="Z38" t="s">
        <v>1270</v>
      </c>
    </row>
    <row r="39" spans="1:26" x14ac:dyDescent="0.25">
      <c r="A39">
        <f t="shared" si="0"/>
        <v>35</v>
      </c>
      <c r="B39">
        <v>1</v>
      </c>
      <c r="C39" t="s">
        <v>1263</v>
      </c>
      <c r="E39">
        <v>6</v>
      </c>
      <c r="F39" t="s">
        <v>1315</v>
      </c>
      <c r="H39" s="124">
        <v>2</v>
      </c>
      <c r="I39" s="125">
        <v>1</v>
      </c>
      <c r="J39" t="s">
        <v>1274</v>
      </c>
      <c r="P39" t="s">
        <v>1321</v>
      </c>
      <c r="Q39" s="7" t="s">
        <v>1322</v>
      </c>
      <c r="R39" s="23" t="s">
        <v>1323</v>
      </c>
      <c r="S39" s="23"/>
      <c r="T39" s="23" t="s">
        <v>1267</v>
      </c>
      <c r="U39" s="23" t="b">
        <f t="shared" si="1"/>
        <v>0</v>
      </c>
      <c r="W39" s="124" t="s">
        <v>1268</v>
      </c>
      <c r="X39" s="126" t="s">
        <v>1320</v>
      </c>
      <c r="Z39" t="s">
        <v>1270</v>
      </c>
    </row>
    <row r="40" spans="1:26" x14ac:dyDescent="0.25">
      <c r="A40">
        <f t="shared" si="0"/>
        <v>36</v>
      </c>
      <c r="B40">
        <v>1</v>
      </c>
      <c r="C40" t="s">
        <v>1263</v>
      </c>
      <c r="E40">
        <v>7</v>
      </c>
      <c r="F40" t="s">
        <v>1324</v>
      </c>
      <c r="H40" s="124">
        <v>3</v>
      </c>
      <c r="I40" s="125">
        <v>1</v>
      </c>
      <c r="J40" t="s">
        <v>1274</v>
      </c>
      <c r="L40" t="s">
        <v>1275</v>
      </c>
      <c r="M40">
        <v>20190809</v>
      </c>
      <c r="N40" s="7" t="s">
        <v>1325</v>
      </c>
      <c r="P40" t="s">
        <v>1326</v>
      </c>
      <c r="Q40" s="7" t="s">
        <v>1244</v>
      </c>
      <c r="S40" s="23" t="s">
        <v>1135</v>
      </c>
      <c r="T40" s="23" t="s">
        <v>1278</v>
      </c>
      <c r="U40" s="23" t="b">
        <f t="shared" si="1"/>
        <v>1</v>
      </c>
      <c r="W40" s="124" t="s">
        <v>1222</v>
      </c>
      <c r="X40" s="126"/>
    </row>
    <row r="41" spans="1:26" x14ac:dyDescent="0.25">
      <c r="A41">
        <f t="shared" si="0"/>
        <v>37</v>
      </c>
      <c r="B41">
        <v>1</v>
      </c>
      <c r="C41" t="s">
        <v>1263</v>
      </c>
      <c r="E41">
        <v>7</v>
      </c>
      <c r="F41" t="s">
        <v>1324</v>
      </c>
      <c r="H41" s="124">
        <v>3</v>
      </c>
      <c r="I41" s="125">
        <v>1</v>
      </c>
      <c r="J41" t="s">
        <v>1274</v>
      </c>
      <c r="L41" t="s">
        <v>1275</v>
      </c>
      <c r="P41" t="s">
        <v>4</v>
      </c>
      <c r="Q41" s="7" t="s">
        <v>1244</v>
      </c>
      <c r="S41" s="23"/>
      <c r="T41" s="23" t="s">
        <v>1290</v>
      </c>
      <c r="U41" s="23" t="b">
        <f t="shared" si="1"/>
        <v>0</v>
      </c>
      <c r="X41" s="126"/>
      <c r="Z41" t="s">
        <v>1291</v>
      </c>
    </row>
    <row r="42" spans="1:26" x14ac:dyDescent="0.25">
      <c r="A42">
        <f t="shared" si="0"/>
        <v>38</v>
      </c>
      <c r="B42">
        <v>1</v>
      </c>
      <c r="C42" t="s">
        <v>1263</v>
      </c>
      <c r="E42">
        <v>7</v>
      </c>
      <c r="F42" t="s">
        <v>1324</v>
      </c>
      <c r="H42" s="124">
        <v>3</v>
      </c>
      <c r="I42" s="125">
        <v>1</v>
      </c>
      <c r="J42" t="s">
        <v>1274</v>
      </c>
      <c r="L42" t="s">
        <v>1275</v>
      </c>
      <c r="P42" t="s">
        <v>1327</v>
      </c>
      <c r="Q42" s="7" t="s">
        <v>1244</v>
      </c>
      <c r="S42" s="23"/>
      <c r="T42" s="23" t="s">
        <v>1290</v>
      </c>
      <c r="U42" s="23" t="b">
        <f t="shared" si="1"/>
        <v>0</v>
      </c>
      <c r="X42" s="126"/>
      <c r="Z42" t="s">
        <v>1291</v>
      </c>
    </row>
    <row r="43" spans="1:26" x14ac:dyDescent="0.25">
      <c r="A43">
        <f t="shared" si="0"/>
        <v>39</v>
      </c>
      <c r="B43">
        <v>1</v>
      </c>
      <c r="C43" t="s">
        <v>1263</v>
      </c>
      <c r="E43">
        <v>7</v>
      </c>
      <c r="F43" t="s">
        <v>1324</v>
      </c>
      <c r="H43" s="124">
        <v>3</v>
      </c>
      <c r="I43" s="125">
        <v>1</v>
      </c>
      <c r="J43" t="s">
        <v>1274</v>
      </c>
      <c r="L43" t="s">
        <v>1275</v>
      </c>
      <c r="P43" t="s">
        <v>1328</v>
      </c>
      <c r="Q43" s="7" t="s">
        <v>1244</v>
      </c>
      <c r="T43" s="23" t="s">
        <v>1267</v>
      </c>
      <c r="U43" s="23" t="b">
        <f t="shared" si="1"/>
        <v>0</v>
      </c>
      <c r="X43" s="126"/>
      <c r="Z43" t="s">
        <v>1270</v>
      </c>
    </row>
    <row r="44" spans="1:26" x14ac:dyDescent="0.25">
      <c r="A44">
        <f t="shared" si="0"/>
        <v>40</v>
      </c>
      <c r="B44">
        <v>1</v>
      </c>
      <c r="C44" t="s">
        <v>1263</v>
      </c>
      <c r="E44">
        <v>7</v>
      </c>
      <c r="F44" t="s">
        <v>1324</v>
      </c>
      <c r="H44" s="124">
        <v>3</v>
      </c>
      <c r="I44" s="125">
        <v>1</v>
      </c>
      <c r="J44" t="s">
        <v>1274</v>
      </c>
      <c r="L44" t="s">
        <v>1275</v>
      </c>
      <c r="M44">
        <v>20200511</v>
      </c>
      <c r="N44" s="7" t="s">
        <v>1329</v>
      </c>
      <c r="P44" t="s">
        <v>1330</v>
      </c>
      <c r="Q44" s="7" t="s">
        <v>1331</v>
      </c>
      <c r="R44" s="7" t="s">
        <v>1332</v>
      </c>
      <c r="T44" s="23" t="s">
        <v>1278</v>
      </c>
      <c r="U44" s="23" t="b">
        <f t="shared" si="1"/>
        <v>1</v>
      </c>
      <c r="W44" s="124" t="s">
        <v>1222</v>
      </c>
      <c r="X44" s="126" t="s">
        <v>1308</v>
      </c>
    </row>
    <row r="45" spans="1:26" x14ac:dyDescent="0.25">
      <c r="A45">
        <f t="shared" si="0"/>
        <v>41</v>
      </c>
      <c r="B45">
        <v>1</v>
      </c>
      <c r="C45" t="s">
        <v>1263</v>
      </c>
      <c r="E45">
        <v>7</v>
      </c>
      <c r="F45" t="s">
        <v>1324</v>
      </c>
      <c r="H45" s="124">
        <v>3</v>
      </c>
      <c r="I45" s="125">
        <v>1</v>
      </c>
      <c r="J45" t="s">
        <v>1274</v>
      </c>
      <c r="L45" t="s">
        <v>1275</v>
      </c>
      <c r="M45">
        <v>20200511</v>
      </c>
      <c r="N45" s="7" t="s">
        <v>1329</v>
      </c>
      <c r="P45" t="s">
        <v>1333</v>
      </c>
      <c r="Q45" s="7" t="s">
        <v>1331</v>
      </c>
      <c r="R45" s="7" t="s">
        <v>1334</v>
      </c>
      <c r="T45" s="23" t="s">
        <v>1278</v>
      </c>
      <c r="U45" s="23" t="b">
        <f t="shared" si="1"/>
        <v>1</v>
      </c>
      <c r="W45" s="124" t="s">
        <v>1222</v>
      </c>
      <c r="X45" s="126" t="s">
        <v>1308</v>
      </c>
    </row>
    <row r="46" spans="1:26" x14ac:dyDescent="0.25">
      <c r="A46">
        <f t="shared" si="0"/>
        <v>42</v>
      </c>
      <c r="B46">
        <v>1</v>
      </c>
      <c r="C46" t="s">
        <v>1263</v>
      </c>
      <c r="E46">
        <v>7</v>
      </c>
      <c r="F46" t="s">
        <v>1324</v>
      </c>
      <c r="H46" s="124">
        <v>3</v>
      </c>
      <c r="I46" s="125">
        <v>1</v>
      </c>
      <c r="J46" t="s">
        <v>1274</v>
      </c>
      <c r="P46" t="s">
        <v>1335</v>
      </c>
      <c r="Q46" s="7" t="s">
        <v>1246</v>
      </c>
      <c r="R46" s="7" t="s">
        <v>1279</v>
      </c>
      <c r="T46" s="23" t="s">
        <v>1267</v>
      </c>
      <c r="U46" s="23" t="b">
        <f t="shared" si="1"/>
        <v>0</v>
      </c>
      <c r="W46" s="124" t="s">
        <v>1268</v>
      </c>
      <c r="X46" s="126" t="s">
        <v>1269</v>
      </c>
      <c r="Z46" t="s">
        <v>1270</v>
      </c>
    </row>
    <row r="47" spans="1:26" x14ac:dyDescent="0.25">
      <c r="A47">
        <f t="shared" si="0"/>
        <v>43</v>
      </c>
      <c r="B47">
        <v>1</v>
      </c>
      <c r="C47" t="s">
        <v>1263</v>
      </c>
      <c r="E47">
        <v>7</v>
      </c>
      <c r="F47" t="s">
        <v>1324</v>
      </c>
      <c r="H47" s="124">
        <v>3</v>
      </c>
      <c r="I47" s="125">
        <v>1</v>
      </c>
      <c r="J47" t="s">
        <v>1274</v>
      </c>
      <c r="P47" t="s">
        <v>1336</v>
      </c>
      <c r="Q47" s="7" t="s">
        <v>1246</v>
      </c>
      <c r="R47" s="7" t="s">
        <v>1337</v>
      </c>
      <c r="T47" s="23" t="s">
        <v>1267</v>
      </c>
      <c r="U47" s="23" t="b">
        <f t="shared" si="1"/>
        <v>0</v>
      </c>
      <c r="W47" s="124" t="s">
        <v>1268</v>
      </c>
      <c r="X47" s="126" t="s">
        <v>1269</v>
      </c>
      <c r="Z47" t="s">
        <v>1270</v>
      </c>
    </row>
    <row r="48" spans="1:26" x14ac:dyDescent="0.25">
      <c r="A48">
        <f t="shared" si="0"/>
        <v>44</v>
      </c>
      <c r="B48">
        <v>1</v>
      </c>
      <c r="C48" t="s">
        <v>1263</v>
      </c>
      <c r="E48">
        <v>7</v>
      </c>
      <c r="F48" t="s">
        <v>1324</v>
      </c>
      <c r="H48" s="124">
        <v>3</v>
      </c>
      <c r="I48" s="125">
        <v>1</v>
      </c>
      <c r="J48" t="s">
        <v>1274</v>
      </c>
      <c r="P48" t="s">
        <v>1338</v>
      </c>
      <c r="Q48" s="7" t="s">
        <v>1244</v>
      </c>
      <c r="T48" s="23" t="s">
        <v>1339</v>
      </c>
      <c r="U48" s="23" t="b">
        <f t="shared" si="1"/>
        <v>0</v>
      </c>
      <c r="W48" s="124" t="s">
        <v>1268</v>
      </c>
      <c r="X48" s="126" t="s">
        <v>1340</v>
      </c>
      <c r="Z48" t="s">
        <v>1291</v>
      </c>
    </row>
    <row r="49" spans="1:26" x14ac:dyDescent="0.25">
      <c r="A49">
        <f t="shared" si="0"/>
        <v>45</v>
      </c>
      <c r="B49">
        <v>2</v>
      </c>
      <c r="C49" t="s">
        <v>1341</v>
      </c>
      <c r="E49">
        <v>8</v>
      </c>
      <c r="F49" t="s">
        <v>48</v>
      </c>
      <c r="H49" s="124">
        <v>13</v>
      </c>
      <c r="I49" s="125">
        <v>2.2000000000000002</v>
      </c>
      <c r="J49" t="s">
        <v>1342</v>
      </c>
      <c r="L49" t="s">
        <v>63</v>
      </c>
      <c r="M49">
        <v>20191007</v>
      </c>
      <c r="N49" s="7" t="s">
        <v>65</v>
      </c>
      <c r="P49" t="s">
        <v>1343</v>
      </c>
      <c r="Q49" s="7" t="s">
        <v>1246</v>
      </c>
      <c r="T49" s="23" t="s">
        <v>1278</v>
      </c>
      <c r="U49" s="23" t="b">
        <f t="shared" si="1"/>
        <v>1</v>
      </c>
      <c r="W49" s="124" t="s">
        <v>1268</v>
      </c>
      <c r="X49" s="126" t="s">
        <v>1269</v>
      </c>
      <c r="Z49" t="s">
        <v>1280</v>
      </c>
    </row>
    <row r="50" spans="1:26" x14ac:dyDescent="0.25">
      <c r="A50">
        <f t="shared" si="0"/>
        <v>46</v>
      </c>
      <c r="B50">
        <v>2</v>
      </c>
      <c r="C50" t="s">
        <v>1341</v>
      </c>
      <c r="E50">
        <v>8</v>
      </c>
      <c r="F50" t="s">
        <v>48</v>
      </c>
      <c r="H50" s="124">
        <v>13</v>
      </c>
      <c r="I50" s="125">
        <v>2.2000000000000002</v>
      </c>
      <c r="J50" t="s">
        <v>1342</v>
      </c>
      <c r="L50" t="s">
        <v>63</v>
      </c>
      <c r="M50">
        <v>20191007</v>
      </c>
      <c r="N50" s="7" t="s">
        <v>65</v>
      </c>
      <c r="P50" t="s">
        <v>1344</v>
      </c>
      <c r="Q50" s="7" t="s">
        <v>1246</v>
      </c>
      <c r="T50" s="23" t="s">
        <v>1278</v>
      </c>
      <c r="U50" s="23" t="b">
        <f t="shared" si="1"/>
        <v>1</v>
      </c>
      <c r="W50" s="124" t="s">
        <v>1268</v>
      </c>
      <c r="X50" s="126" t="s">
        <v>1269</v>
      </c>
      <c r="Z50" t="s">
        <v>1280</v>
      </c>
    </row>
    <row r="51" spans="1:26" x14ac:dyDescent="0.25">
      <c r="A51">
        <f t="shared" si="0"/>
        <v>47</v>
      </c>
      <c r="B51">
        <v>2</v>
      </c>
      <c r="C51" t="s">
        <v>1341</v>
      </c>
      <c r="E51">
        <v>8</v>
      </c>
      <c r="F51" t="s">
        <v>48</v>
      </c>
      <c r="H51" s="124">
        <v>13</v>
      </c>
      <c r="I51" s="125">
        <v>2.2000000000000002</v>
      </c>
      <c r="J51" t="s">
        <v>1342</v>
      </c>
      <c r="L51" t="s">
        <v>63</v>
      </c>
      <c r="M51">
        <v>20191007</v>
      </c>
      <c r="N51" s="7" t="s">
        <v>65</v>
      </c>
      <c r="P51" t="s">
        <v>1345</v>
      </c>
      <c r="Q51" s="7" t="s">
        <v>1246</v>
      </c>
      <c r="T51" s="23" t="s">
        <v>1267</v>
      </c>
      <c r="U51" s="23" t="b">
        <f t="shared" si="1"/>
        <v>0</v>
      </c>
      <c r="W51" s="124" t="s">
        <v>1268</v>
      </c>
      <c r="X51" s="126" t="s">
        <v>1269</v>
      </c>
      <c r="Z51" t="s">
        <v>1270</v>
      </c>
    </row>
    <row r="52" spans="1:26" x14ac:dyDescent="0.25">
      <c r="A52">
        <f t="shared" si="0"/>
        <v>48</v>
      </c>
      <c r="B52">
        <v>2</v>
      </c>
      <c r="C52" t="s">
        <v>1341</v>
      </c>
      <c r="E52">
        <v>9</v>
      </c>
      <c r="F52" t="s">
        <v>1346</v>
      </c>
      <c r="H52" s="124">
        <v>6</v>
      </c>
      <c r="I52" s="125">
        <v>2.1</v>
      </c>
      <c r="J52" t="s">
        <v>1342</v>
      </c>
      <c r="L52" t="s">
        <v>1283</v>
      </c>
      <c r="M52">
        <v>2019</v>
      </c>
      <c r="N52" s="7" t="s">
        <v>1347</v>
      </c>
      <c r="P52" t="s">
        <v>1348</v>
      </c>
      <c r="Q52" s="7" t="s">
        <v>1246</v>
      </c>
      <c r="R52" s="7" t="s">
        <v>1349</v>
      </c>
      <c r="T52" s="23" t="s">
        <v>1278</v>
      </c>
      <c r="U52" s="23" t="b">
        <f t="shared" si="1"/>
        <v>1</v>
      </c>
      <c r="W52" s="124" t="s">
        <v>1286</v>
      </c>
      <c r="X52" s="126"/>
      <c r="Z52" t="s">
        <v>1350</v>
      </c>
    </row>
    <row r="53" spans="1:26" x14ac:dyDescent="0.25">
      <c r="A53">
        <f t="shared" si="0"/>
        <v>49</v>
      </c>
      <c r="B53">
        <v>2</v>
      </c>
      <c r="C53" t="s">
        <v>1341</v>
      </c>
      <c r="E53">
        <v>9</v>
      </c>
      <c r="F53" t="s">
        <v>1346</v>
      </c>
      <c r="H53" s="124">
        <v>6</v>
      </c>
      <c r="I53" s="125">
        <v>2.1</v>
      </c>
      <c r="J53" t="s">
        <v>1342</v>
      </c>
      <c r="L53" t="s">
        <v>1283</v>
      </c>
      <c r="M53">
        <v>2019</v>
      </c>
      <c r="N53" s="7" t="s">
        <v>1347</v>
      </c>
      <c r="P53" t="s">
        <v>1351</v>
      </c>
      <c r="Q53" s="7" t="s">
        <v>1246</v>
      </c>
      <c r="T53" s="23" t="s">
        <v>1278</v>
      </c>
      <c r="U53" s="23" t="b">
        <f t="shared" si="1"/>
        <v>1</v>
      </c>
      <c r="W53" s="124" t="s">
        <v>1286</v>
      </c>
      <c r="X53" s="126"/>
      <c r="Z53" t="s">
        <v>1352</v>
      </c>
    </row>
    <row r="54" spans="1:26" x14ac:dyDescent="0.25">
      <c r="A54">
        <f t="shared" si="0"/>
        <v>50</v>
      </c>
      <c r="B54">
        <v>2</v>
      </c>
      <c r="C54" t="s">
        <v>1341</v>
      </c>
      <c r="E54">
        <v>9</v>
      </c>
      <c r="F54" t="s">
        <v>1346</v>
      </c>
      <c r="H54" s="124">
        <v>6</v>
      </c>
      <c r="I54" s="125">
        <v>2.1</v>
      </c>
      <c r="J54" t="s">
        <v>1342</v>
      </c>
      <c r="L54" t="s">
        <v>1275</v>
      </c>
      <c r="P54" t="s">
        <v>202</v>
      </c>
      <c r="Q54" s="7" t="s">
        <v>1246</v>
      </c>
      <c r="T54" s="23" t="s">
        <v>1605</v>
      </c>
      <c r="U54" s="23" t="b">
        <f t="shared" si="1"/>
        <v>0</v>
      </c>
      <c r="W54" s="124" t="s">
        <v>1268</v>
      </c>
      <c r="X54" s="126" t="s">
        <v>1269</v>
      </c>
      <c r="Z54" s="89" t="s">
        <v>1353</v>
      </c>
    </row>
    <row r="55" spans="1:26" x14ac:dyDescent="0.25">
      <c r="A55">
        <f t="shared" si="0"/>
        <v>51</v>
      </c>
      <c r="B55">
        <v>2</v>
      </c>
      <c r="C55" t="s">
        <v>1341</v>
      </c>
      <c r="E55">
        <v>9</v>
      </c>
      <c r="F55" t="s">
        <v>1346</v>
      </c>
      <c r="H55" s="124">
        <v>6</v>
      </c>
      <c r="I55" s="125">
        <v>2.1</v>
      </c>
      <c r="J55" t="s">
        <v>1342</v>
      </c>
      <c r="L55" t="s">
        <v>193</v>
      </c>
      <c r="M55">
        <v>20181227</v>
      </c>
      <c r="N55" s="7" t="s">
        <v>1354</v>
      </c>
      <c r="P55" t="s">
        <v>203</v>
      </c>
      <c r="Q55" s="7" t="s">
        <v>1244</v>
      </c>
      <c r="T55" s="23" t="s">
        <v>1278</v>
      </c>
      <c r="U55" s="23" t="b">
        <f t="shared" si="1"/>
        <v>1</v>
      </c>
      <c r="W55" s="124" t="s">
        <v>1268</v>
      </c>
      <c r="X55" s="126" t="s">
        <v>1269</v>
      </c>
      <c r="Z55" t="s">
        <v>1280</v>
      </c>
    </row>
    <row r="56" spans="1:26" x14ac:dyDescent="0.25">
      <c r="A56">
        <f t="shared" si="0"/>
        <v>52</v>
      </c>
      <c r="B56">
        <v>2</v>
      </c>
      <c r="C56" t="s">
        <v>1341</v>
      </c>
      <c r="E56">
        <v>9</v>
      </c>
      <c r="F56" t="s">
        <v>1346</v>
      </c>
      <c r="H56" s="124">
        <v>6</v>
      </c>
      <c r="I56" s="125">
        <v>2.1</v>
      </c>
      <c r="J56" t="s">
        <v>1342</v>
      </c>
      <c r="L56" t="s">
        <v>193</v>
      </c>
      <c r="M56">
        <v>20181227</v>
      </c>
      <c r="N56" s="7" t="s">
        <v>1354</v>
      </c>
      <c r="P56" t="s">
        <v>1355</v>
      </c>
      <c r="Q56" s="7" t="s">
        <v>1244</v>
      </c>
      <c r="T56" s="23" t="s">
        <v>1278</v>
      </c>
      <c r="U56" s="23" t="b">
        <f t="shared" si="1"/>
        <v>1</v>
      </c>
      <c r="W56" s="124" t="s">
        <v>1268</v>
      </c>
      <c r="X56" s="126" t="s">
        <v>1269</v>
      </c>
      <c r="Z56" t="s">
        <v>1280</v>
      </c>
    </row>
    <row r="57" spans="1:26" x14ac:dyDescent="0.25">
      <c r="A57">
        <f t="shared" si="0"/>
        <v>53</v>
      </c>
      <c r="B57">
        <v>2</v>
      </c>
      <c r="C57" t="s">
        <v>1341</v>
      </c>
      <c r="E57">
        <v>10</v>
      </c>
      <c r="F57" t="s">
        <v>1356</v>
      </c>
      <c r="H57" s="124">
        <v>4</v>
      </c>
      <c r="I57" s="125">
        <v>1</v>
      </c>
      <c r="J57" t="s">
        <v>1342</v>
      </c>
      <c r="M57">
        <v>20200511</v>
      </c>
      <c r="N57" s="7" t="s">
        <v>1600</v>
      </c>
      <c r="P57" t="s">
        <v>1357</v>
      </c>
      <c r="Q57" s="7" t="s">
        <v>1244</v>
      </c>
      <c r="T57" s="23" t="s">
        <v>1278</v>
      </c>
      <c r="U57" s="23" t="b">
        <f t="shared" si="1"/>
        <v>1</v>
      </c>
      <c r="W57" s="124" t="s">
        <v>1268</v>
      </c>
      <c r="X57" s="126" t="s">
        <v>1269</v>
      </c>
      <c r="Z57" t="s">
        <v>1280</v>
      </c>
    </row>
    <row r="58" spans="1:26" x14ac:dyDescent="0.25">
      <c r="A58">
        <f t="shared" si="0"/>
        <v>54</v>
      </c>
      <c r="B58">
        <v>2</v>
      </c>
      <c r="C58" t="s">
        <v>1341</v>
      </c>
      <c r="E58">
        <v>10</v>
      </c>
      <c r="F58" t="s">
        <v>1356</v>
      </c>
      <c r="H58" s="124">
        <v>4</v>
      </c>
      <c r="I58" s="125">
        <v>1</v>
      </c>
      <c r="J58" t="s">
        <v>1342</v>
      </c>
      <c r="L58" t="s">
        <v>1275</v>
      </c>
      <c r="M58">
        <v>20190930</v>
      </c>
      <c r="N58" s="7" t="s">
        <v>1358</v>
      </c>
      <c r="P58" t="s">
        <v>1359</v>
      </c>
      <c r="Q58" s="7" t="s">
        <v>1360</v>
      </c>
      <c r="R58" s="7" t="s">
        <v>1361</v>
      </c>
      <c r="T58" s="23" t="s">
        <v>1278</v>
      </c>
      <c r="U58" s="23" t="b">
        <f t="shared" si="1"/>
        <v>1</v>
      </c>
      <c r="W58" s="124" t="s">
        <v>1268</v>
      </c>
      <c r="X58" s="126" t="s">
        <v>1269</v>
      </c>
      <c r="Z58" t="s">
        <v>1280</v>
      </c>
    </row>
    <row r="59" spans="1:26" x14ac:dyDescent="0.25">
      <c r="A59">
        <f t="shared" si="0"/>
        <v>55</v>
      </c>
      <c r="B59">
        <v>2</v>
      </c>
      <c r="C59" t="s">
        <v>1341</v>
      </c>
      <c r="E59">
        <v>10</v>
      </c>
      <c r="F59" t="s">
        <v>1356</v>
      </c>
      <c r="H59" s="124">
        <v>4</v>
      </c>
      <c r="I59" s="125">
        <v>1</v>
      </c>
      <c r="J59" t="s">
        <v>1342</v>
      </c>
      <c r="L59" t="s">
        <v>1275</v>
      </c>
      <c r="M59">
        <v>20190930</v>
      </c>
      <c r="N59" s="7" t="s">
        <v>1358</v>
      </c>
      <c r="P59" t="s">
        <v>1362</v>
      </c>
      <c r="Q59" s="7" t="s">
        <v>1360</v>
      </c>
      <c r="R59" s="7" t="s">
        <v>1363</v>
      </c>
      <c r="T59" s="23" t="s">
        <v>1278</v>
      </c>
      <c r="U59" s="23" t="b">
        <f t="shared" si="1"/>
        <v>1</v>
      </c>
      <c r="W59" s="124" t="s">
        <v>1222</v>
      </c>
      <c r="X59" s="126" t="s">
        <v>1364</v>
      </c>
      <c r="Z59" t="s">
        <v>1365</v>
      </c>
    </row>
    <row r="60" spans="1:26" x14ac:dyDescent="0.25">
      <c r="A60">
        <f t="shared" si="0"/>
        <v>56</v>
      </c>
      <c r="B60">
        <v>2</v>
      </c>
      <c r="C60" t="s">
        <v>1341</v>
      </c>
      <c r="E60">
        <v>10</v>
      </c>
      <c r="F60" t="s">
        <v>1356</v>
      </c>
      <c r="H60" s="124">
        <v>4</v>
      </c>
      <c r="I60" s="125">
        <v>1</v>
      </c>
      <c r="J60" t="s">
        <v>1342</v>
      </c>
      <c r="L60" t="s">
        <v>1366</v>
      </c>
      <c r="M60">
        <v>2014</v>
      </c>
      <c r="N60" s="7" t="s">
        <v>1367</v>
      </c>
      <c r="P60" t="s">
        <v>1368</v>
      </c>
      <c r="Q60" s="7" t="s">
        <v>1246</v>
      </c>
      <c r="R60" s="127">
        <v>1</v>
      </c>
      <c r="S60" s="127"/>
      <c r="T60" s="23" t="s">
        <v>1267</v>
      </c>
      <c r="U60" s="23" t="b">
        <f t="shared" si="1"/>
        <v>0</v>
      </c>
      <c r="W60" s="124" t="s">
        <v>1268</v>
      </c>
      <c r="X60" s="126" t="s">
        <v>1269</v>
      </c>
      <c r="Z60" t="s">
        <v>1270</v>
      </c>
    </row>
    <row r="61" spans="1:26" x14ac:dyDescent="0.25">
      <c r="A61">
        <f t="shared" si="0"/>
        <v>57</v>
      </c>
      <c r="B61">
        <v>2</v>
      </c>
      <c r="C61" t="s">
        <v>1341</v>
      </c>
      <c r="E61">
        <v>11</v>
      </c>
      <c r="F61" t="s">
        <v>1369</v>
      </c>
      <c r="H61" s="124">
        <v>7</v>
      </c>
      <c r="I61" s="125">
        <v>2.1</v>
      </c>
      <c r="J61" t="s">
        <v>1297</v>
      </c>
      <c r="L61" t="s">
        <v>63</v>
      </c>
      <c r="M61">
        <v>20191007</v>
      </c>
      <c r="N61" s="7" t="s">
        <v>65</v>
      </c>
      <c r="P61" t="s">
        <v>1370</v>
      </c>
      <c r="Q61" s="7" t="s">
        <v>1246</v>
      </c>
      <c r="T61" s="23" t="s">
        <v>1278</v>
      </c>
      <c r="U61" s="23" t="b">
        <f t="shared" si="1"/>
        <v>1</v>
      </c>
      <c r="W61" s="124" t="s">
        <v>1268</v>
      </c>
      <c r="X61" s="126" t="s">
        <v>1269</v>
      </c>
      <c r="Z61" t="s">
        <v>1280</v>
      </c>
    </row>
    <row r="62" spans="1:26" x14ac:dyDescent="0.25">
      <c r="A62">
        <f t="shared" si="0"/>
        <v>58</v>
      </c>
      <c r="B62">
        <v>2</v>
      </c>
      <c r="C62" t="s">
        <v>1341</v>
      </c>
      <c r="E62">
        <v>11</v>
      </c>
      <c r="F62" t="s">
        <v>1369</v>
      </c>
      <c r="H62" s="124">
        <v>7</v>
      </c>
      <c r="I62" s="125">
        <v>2.1</v>
      </c>
      <c r="J62" t="s">
        <v>1297</v>
      </c>
      <c r="L62" t="s">
        <v>63</v>
      </c>
      <c r="M62">
        <v>20191007</v>
      </c>
      <c r="N62" s="7" t="s">
        <v>65</v>
      </c>
      <c r="P62" t="s">
        <v>1371</v>
      </c>
      <c r="Q62" s="7" t="s">
        <v>1246</v>
      </c>
      <c r="T62" s="23" t="s">
        <v>1278</v>
      </c>
      <c r="U62" s="23" t="b">
        <f t="shared" si="1"/>
        <v>1</v>
      </c>
      <c r="W62" s="124" t="s">
        <v>1268</v>
      </c>
      <c r="X62" s="126" t="s">
        <v>1269</v>
      </c>
      <c r="Z62" t="s">
        <v>1280</v>
      </c>
    </row>
    <row r="63" spans="1:26" x14ac:dyDescent="0.25">
      <c r="A63">
        <f t="shared" si="0"/>
        <v>59</v>
      </c>
      <c r="B63">
        <v>2</v>
      </c>
      <c r="C63" t="s">
        <v>1341</v>
      </c>
      <c r="E63">
        <v>11</v>
      </c>
      <c r="F63" t="s">
        <v>1369</v>
      </c>
      <c r="H63" s="124">
        <v>7</v>
      </c>
      <c r="I63" s="125">
        <v>2.1</v>
      </c>
      <c r="J63" t="s">
        <v>1297</v>
      </c>
      <c r="L63" t="s">
        <v>63</v>
      </c>
      <c r="M63">
        <v>20191007</v>
      </c>
      <c r="N63" s="7" t="s">
        <v>65</v>
      </c>
      <c r="P63" t="s">
        <v>1372</v>
      </c>
      <c r="Q63" s="7" t="s">
        <v>1246</v>
      </c>
      <c r="T63" s="23" t="s">
        <v>1278</v>
      </c>
      <c r="U63" s="23" t="b">
        <f t="shared" si="1"/>
        <v>1</v>
      </c>
      <c r="W63" s="124" t="s">
        <v>1286</v>
      </c>
      <c r="X63" s="126"/>
    </row>
    <row r="64" spans="1:26" x14ac:dyDescent="0.25">
      <c r="A64">
        <f t="shared" si="0"/>
        <v>60</v>
      </c>
      <c r="B64">
        <v>2</v>
      </c>
      <c r="C64" t="s">
        <v>1341</v>
      </c>
      <c r="E64">
        <v>11</v>
      </c>
      <c r="F64" t="s">
        <v>1369</v>
      </c>
      <c r="H64" s="124">
        <v>7</v>
      </c>
      <c r="I64" s="125">
        <v>2.1</v>
      </c>
      <c r="J64" t="s">
        <v>1297</v>
      </c>
      <c r="L64" t="s">
        <v>63</v>
      </c>
      <c r="M64">
        <v>20191007</v>
      </c>
      <c r="N64" s="7" t="s">
        <v>65</v>
      </c>
      <c r="P64" t="s">
        <v>1373</v>
      </c>
      <c r="Q64" s="7" t="s">
        <v>1246</v>
      </c>
      <c r="T64" s="23" t="s">
        <v>1278</v>
      </c>
      <c r="U64" s="23" t="b">
        <f t="shared" si="1"/>
        <v>1</v>
      </c>
      <c r="W64" s="124" t="s">
        <v>1286</v>
      </c>
      <c r="X64" s="126"/>
    </row>
    <row r="65" spans="1:26" x14ac:dyDescent="0.25">
      <c r="A65">
        <f t="shared" si="0"/>
        <v>61</v>
      </c>
      <c r="B65">
        <v>2</v>
      </c>
      <c r="C65" t="s">
        <v>1341</v>
      </c>
      <c r="E65">
        <v>11</v>
      </c>
      <c r="F65" t="s">
        <v>1369</v>
      </c>
      <c r="H65" s="124">
        <v>7</v>
      </c>
      <c r="I65" s="125">
        <v>2.1</v>
      </c>
      <c r="J65" t="s">
        <v>1297</v>
      </c>
      <c r="P65" t="s">
        <v>1374</v>
      </c>
      <c r="Q65" s="7" t="s">
        <v>1246</v>
      </c>
      <c r="R65" s="7" t="s">
        <v>1272</v>
      </c>
      <c r="T65" s="23" t="s">
        <v>1267</v>
      </c>
      <c r="U65" s="23" t="b">
        <f t="shared" si="1"/>
        <v>0</v>
      </c>
      <c r="W65" s="124" t="s">
        <v>1268</v>
      </c>
      <c r="X65" s="126"/>
      <c r="Z65" t="s">
        <v>1270</v>
      </c>
    </row>
    <row r="66" spans="1:26" x14ac:dyDescent="0.25">
      <c r="A66">
        <f t="shared" si="0"/>
        <v>62</v>
      </c>
      <c r="B66">
        <v>3</v>
      </c>
      <c r="C66" t="s">
        <v>1375</v>
      </c>
      <c r="E66">
        <v>12</v>
      </c>
      <c r="F66" t="s">
        <v>1376</v>
      </c>
      <c r="H66" s="124">
        <v>14</v>
      </c>
      <c r="I66" s="125">
        <v>2.2000000000000002</v>
      </c>
      <c r="J66" t="s">
        <v>1377</v>
      </c>
      <c r="P66" t="s">
        <v>1378</v>
      </c>
      <c r="Q66" s="7" t="s">
        <v>1246</v>
      </c>
      <c r="T66" s="23" t="s">
        <v>1267</v>
      </c>
      <c r="U66" s="23" t="b">
        <f t="shared" si="1"/>
        <v>0</v>
      </c>
      <c r="W66" s="124" t="s">
        <v>1268</v>
      </c>
      <c r="X66" s="126" t="s">
        <v>1269</v>
      </c>
      <c r="Z66" t="s">
        <v>1270</v>
      </c>
    </row>
    <row r="67" spans="1:26" x14ac:dyDescent="0.25">
      <c r="A67">
        <f t="shared" si="0"/>
        <v>63</v>
      </c>
      <c r="B67">
        <v>3</v>
      </c>
      <c r="C67" t="s">
        <v>1375</v>
      </c>
      <c r="E67">
        <v>12</v>
      </c>
      <c r="F67" t="s">
        <v>1376</v>
      </c>
      <c r="H67" s="124">
        <v>14</v>
      </c>
      <c r="I67" s="125">
        <v>2.2000000000000002</v>
      </c>
      <c r="J67" t="s">
        <v>1377</v>
      </c>
      <c r="P67" t="s">
        <v>1379</v>
      </c>
      <c r="Q67" s="7" t="s">
        <v>1380</v>
      </c>
      <c r="T67" s="23" t="s">
        <v>1267</v>
      </c>
      <c r="U67" s="23" t="b">
        <f t="shared" si="1"/>
        <v>0</v>
      </c>
      <c r="W67" s="124" t="s">
        <v>1268</v>
      </c>
      <c r="X67" s="126" t="s">
        <v>1269</v>
      </c>
      <c r="Z67" t="s">
        <v>1270</v>
      </c>
    </row>
    <row r="68" spans="1:26" x14ac:dyDescent="0.25">
      <c r="A68">
        <f t="shared" si="0"/>
        <v>64</v>
      </c>
      <c r="B68">
        <v>3</v>
      </c>
      <c r="C68" t="s">
        <v>1375</v>
      </c>
      <c r="E68">
        <v>12</v>
      </c>
      <c r="F68" t="s">
        <v>1376</v>
      </c>
      <c r="H68" s="124">
        <v>14</v>
      </c>
      <c r="I68" s="125">
        <v>2.2000000000000002</v>
      </c>
      <c r="J68" t="s">
        <v>1377</v>
      </c>
      <c r="P68" t="s">
        <v>1381</v>
      </c>
      <c r="Q68" s="7" t="s">
        <v>1246</v>
      </c>
      <c r="T68" s="23" t="s">
        <v>1267</v>
      </c>
      <c r="U68" s="23" t="b">
        <f t="shared" si="1"/>
        <v>0</v>
      </c>
      <c r="W68" s="124" t="s">
        <v>1268</v>
      </c>
      <c r="X68" s="126" t="s">
        <v>1269</v>
      </c>
      <c r="Z68" t="s">
        <v>1270</v>
      </c>
    </row>
    <row r="69" spans="1:26" x14ac:dyDescent="0.25">
      <c r="A69">
        <f t="shared" si="0"/>
        <v>65</v>
      </c>
      <c r="B69">
        <v>3</v>
      </c>
      <c r="C69" t="s">
        <v>1375</v>
      </c>
      <c r="E69">
        <v>12</v>
      </c>
      <c r="F69" t="s">
        <v>1376</v>
      </c>
      <c r="H69" s="124">
        <v>14</v>
      </c>
      <c r="I69" s="125">
        <v>2.2000000000000002</v>
      </c>
      <c r="J69" t="s">
        <v>1377</v>
      </c>
      <c r="P69" t="s">
        <v>1382</v>
      </c>
      <c r="Q69" s="7" t="s">
        <v>1246</v>
      </c>
      <c r="T69" s="23" t="s">
        <v>1267</v>
      </c>
      <c r="U69" s="23" t="b">
        <f t="shared" si="1"/>
        <v>0</v>
      </c>
      <c r="W69" s="124" t="s">
        <v>1268</v>
      </c>
      <c r="X69" s="126" t="s">
        <v>1269</v>
      </c>
      <c r="Z69" t="s">
        <v>1270</v>
      </c>
    </row>
    <row r="70" spans="1:26" x14ac:dyDescent="0.25">
      <c r="A70">
        <f t="shared" ref="A70:A132" si="2">ROW(A70)-4</f>
        <v>66</v>
      </c>
      <c r="B70">
        <v>3</v>
      </c>
      <c r="C70" t="s">
        <v>1375</v>
      </c>
      <c r="E70">
        <v>12</v>
      </c>
      <c r="F70" t="s">
        <v>1376</v>
      </c>
      <c r="H70" s="124">
        <v>14</v>
      </c>
      <c r="I70" s="125">
        <v>2.2000000000000002</v>
      </c>
      <c r="J70" t="s">
        <v>1377</v>
      </c>
      <c r="P70" t="s">
        <v>1383</v>
      </c>
      <c r="Q70" s="7" t="s">
        <v>1246</v>
      </c>
      <c r="T70" s="23" t="s">
        <v>1267</v>
      </c>
      <c r="U70" s="23" t="b">
        <f t="shared" ref="U70:U132" si="3">SUM(IFERROR(SEARCH("Future ",T70,1),0),IFERROR(SEARCH("No longer ",T70,1),0),IFERROR(SEARCH("See  ",T70,1),0))=0</f>
        <v>0</v>
      </c>
      <c r="W70" s="124" t="s">
        <v>1268</v>
      </c>
      <c r="X70" s="126" t="s">
        <v>1269</v>
      </c>
      <c r="Z70" t="s">
        <v>1270</v>
      </c>
    </row>
    <row r="71" spans="1:26" x14ac:dyDescent="0.25">
      <c r="A71">
        <f t="shared" si="2"/>
        <v>67</v>
      </c>
      <c r="B71">
        <v>3</v>
      </c>
      <c r="C71" t="s">
        <v>1375</v>
      </c>
      <c r="E71">
        <v>12</v>
      </c>
      <c r="F71" t="s">
        <v>1376</v>
      </c>
      <c r="H71" s="124">
        <v>14</v>
      </c>
      <c r="I71" s="125">
        <v>2.2000000000000002</v>
      </c>
      <c r="J71" t="s">
        <v>1377</v>
      </c>
      <c r="L71" t="s">
        <v>1275</v>
      </c>
      <c r="M71">
        <v>20191204</v>
      </c>
      <c r="N71" s="7" t="s">
        <v>1384</v>
      </c>
      <c r="P71" t="s">
        <v>1385</v>
      </c>
      <c r="T71" s="23" t="s">
        <v>1278</v>
      </c>
      <c r="U71" s="23" t="b">
        <f t="shared" si="3"/>
        <v>1</v>
      </c>
      <c r="W71" s="124" t="s">
        <v>1222</v>
      </c>
      <c r="X71" s="126"/>
    </row>
    <row r="72" spans="1:26" x14ac:dyDescent="0.25">
      <c r="A72">
        <f t="shared" si="2"/>
        <v>68</v>
      </c>
      <c r="B72">
        <v>3</v>
      </c>
      <c r="C72" t="s">
        <v>1375</v>
      </c>
      <c r="E72">
        <v>12</v>
      </c>
      <c r="F72" t="s">
        <v>1376</v>
      </c>
      <c r="H72" s="124">
        <v>14</v>
      </c>
      <c r="I72" s="125">
        <v>2.2000000000000002</v>
      </c>
      <c r="J72" t="s">
        <v>1377</v>
      </c>
      <c r="L72" t="s">
        <v>1275</v>
      </c>
      <c r="M72">
        <v>20191204</v>
      </c>
      <c r="N72" s="7" t="s">
        <v>1386</v>
      </c>
      <c r="P72" t="s">
        <v>1387</v>
      </c>
      <c r="T72" s="23" t="s">
        <v>1278</v>
      </c>
      <c r="U72" s="23" t="b">
        <f t="shared" si="3"/>
        <v>1</v>
      </c>
      <c r="W72" s="124" t="s">
        <v>1222</v>
      </c>
      <c r="X72" s="126"/>
    </row>
    <row r="73" spans="1:26" x14ac:dyDescent="0.25">
      <c r="A73">
        <f t="shared" si="2"/>
        <v>69</v>
      </c>
      <c r="B73">
        <v>3</v>
      </c>
      <c r="C73" t="s">
        <v>1375</v>
      </c>
      <c r="E73">
        <v>12</v>
      </c>
      <c r="F73" t="s">
        <v>1376</v>
      </c>
      <c r="H73" s="124">
        <v>14</v>
      </c>
      <c r="I73" s="125">
        <v>2.2000000000000002</v>
      </c>
      <c r="J73" t="s">
        <v>1377</v>
      </c>
      <c r="P73" t="s">
        <v>1388</v>
      </c>
      <c r="T73" s="23" t="s">
        <v>1290</v>
      </c>
      <c r="U73" s="23" t="b">
        <f t="shared" si="3"/>
        <v>0</v>
      </c>
      <c r="W73" s="124" t="s">
        <v>1268</v>
      </c>
      <c r="X73" s="126" t="s">
        <v>1340</v>
      </c>
      <c r="Z73" t="s">
        <v>1389</v>
      </c>
    </row>
    <row r="74" spans="1:26" x14ac:dyDescent="0.25">
      <c r="A74">
        <f t="shared" si="2"/>
        <v>70</v>
      </c>
      <c r="B74">
        <v>3</v>
      </c>
      <c r="C74" t="s">
        <v>1375</v>
      </c>
      <c r="E74">
        <v>13</v>
      </c>
      <c r="F74" t="s">
        <v>1390</v>
      </c>
      <c r="H74" s="124">
        <v>5</v>
      </c>
      <c r="I74" s="125">
        <v>1</v>
      </c>
      <c r="J74" t="s">
        <v>555</v>
      </c>
      <c r="L74" t="s">
        <v>1275</v>
      </c>
      <c r="M74">
        <v>20190820</v>
      </c>
      <c r="N74" s="7" t="s">
        <v>1391</v>
      </c>
      <c r="P74" t="s">
        <v>903</v>
      </c>
      <c r="Q74" s="7" t="s">
        <v>1244</v>
      </c>
      <c r="S74" s="23" t="s">
        <v>1135</v>
      </c>
      <c r="T74" s="23" t="s">
        <v>1278</v>
      </c>
      <c r="U74" s="23" t="b">
        <f t="shared" si="3"/>
        <v>1</v>
      </c>
      <c r="W74" s="124" t="s">
        <v>1222</v>
      </c>
      <c r="X74" s="126"/>
    </row>
    <row r="75" spans="1:26" x14ac:dyDescent="0.25">
      <c r="A75">
        <f t="shared" si="2"/>
        <v>71</v>
      </c>
      <c r="B75">
        <v>3</v>
      </c>
      <c r="C75" t="s">
        <v>1375</v>
      </c>
      <c r="E75">
        <v>13</v>
      </c>
      <c r="F75" t="s">
        <v>1390</v>
      </c>
      <c r="H75" s="124">
        <v>5</v>
      </c>
      <c r="I75" s="125">
        <v>1</v>
      </c>
      <c r="J75" t="s">
        <v>555</v>
      </c>
      <c r="L75" t="s">
        <v>1275</v>
      </c>
      <c r="M75">
        <v>20190820</v>
      </c>
      <c r="N75" s="7" t="s">
        <v>1391</v>
      </c>
      <c r="P75" t="s">
        <v>916</v>
      </c>
      <c r="Q75" s="7" t="s">
        <v>1244</v>
      </c>
      <c r="S75" s="23" t="s">
        <v>1135</v>
      </c>
      <c r="T75" s="23" t="s">
        <v>1278</v>
      </c>
      <c r="U75" s="23" t="b">
        <f t="shared" si="3"/>
        <v>1</v>
      </c>
      <c r="W75" s="124" t="s">
        <v>1222</v>
      </c>
      <c r="X75" s="126"/>
    </row>
    <row r="76" spans="1:26" x14ac:dyDescent="0.25">
      <c r="A76">
        <f t="shared" si="2"/>
        <v>72</v>
      </c>
      <c r="B76">
        <v>3</v>
      </c>
      <c r="C76" t="s">
        <v>1375</v>
      </c>
      <c r="E76">
        <v>13</v>
      </c>
      <c r="F76" t="s">
        <v>1390</v>
      </c>
      <c r="H76" s="124">
        <v>5</v>
      </c>
      <c r="I76" s="125">
        <v>1</v>
      </c>
      <c r="J76" t="s">
        <v>555</v>
      </c>
      <c r="L76" t="s">
        <v>1275</v>
      </c>
      <c r="M76">
        <v>20190820</v>
      </c>
      <c r="N76" s="7" t="s">
        <v>1391</v>
      </c>
      <c r="P76" t="s">
        <v>917</v>
      </c>
      <c r="Q76" s="7" t="s">
        <v>1244</v>
      </c>
      <c r="S76" s="23" t="s">
        <v>1135</v>
      </c>
      <c r="T76" s="23" t="s">
        <v>1278</v>
      </c>
      <c r="U76" s="23" t="b">
        <f t="shared" si="3"/>
        <v>1</v>
      </c>
      <c r="W76" s="124" t="s">
        <v>1222</v>
      </c>
      <c r="X76" s="126"/>
    </row>
    <row r="77" spans="1:26" x14ac:dyDescent="0.25">
      <c r="A77">
        <f t="shared" si="2"/>
        <v>73</v>
      </c>
      <c r="B77">
        <v>3</v>
      </c>
      <c r="C77" t="s">
        <v>1375</v>
      </c>
      <c r="E77">
        <v>13</v>
      </c>
      <c r="F77" t="s">
        <v>1390</v>
      </c>
      <c r="H77" s="124">
        <v>5</v>
      </c>
      <c r="I77" s="125">
        <v>1</v>
      </c>
      <c r="J77" t="s">
        <v>555</v>
      </c>
      <c r="L77" t="s">
        <v>1275</v>
      </c>
      <c r="M77">
        <v>20190820</v>
      </c>
      <c r="N77" s="7" t="s">
        <v>1391</v>
      </c>
      <c r="P77" t="s">
        <v>918</v>
      </c>
      <c r="Q77" s="7" t="s">
        <v>1244</v>
      </c>
      <c r="S77" s="23" t="s">
        <v>1135</v>
      </c>
      <c r="T77" s="23" t="s">
        <v>1278</v>
      </c>
      <c r="U77" s="23" t="b">
        <f t="shared" si="3"/>
        <v>1</v>
      </c>
      <c r="W77" s="124" t="s">
        <v>1222</v>
      </c>
      <c r="X77" s="126"/>
    </row>
    <row r="78" spans="1:26" x14ac:dyDescent="0.25">
      <c r="A78">
        <f t="shared" si="2"/>
        <v>74</v>
      </c>
      <c r="B78">
        <v>3</v>
      </c>
      <c r="C78" t="s">
        <v>1375</v>
      </c>
      <c r="E78">
        <v>13</v>
      </c>
      <c r="F78" t="s">
        <v>1390</v>
      </c>
      <c r="H78" s="124">
        <v>5</v>
      </c>
      <c r="I78" s="125">
        <v>1</v>
      </c>
      <c r="J78" t="s">
        <v>555</v>
      </c>
      <c r="L78" t="s">
        <v>1275</v>
      </c>
      <c r="M78">
        <v>20190820</v>
      </c>
      <c r="N78" s="7" t="s">
        <v>1391</v>
      </c>
      <c r="P78" t="s">
        <v>920</v>
      </c>
      <c r="Q78" s="7" t="s">
        <v>1244</v>
      </c>
      <c r="S78" s="23" t="s">
        <v>1135</v>
      </c>
      <c r="T78" s="23" t="s">
        <v>1278</v>
      </c>
      <c r="U78" s="23" t="b">
        <f t="shared" si="3"/>
        <v>1</v>
      </c>
      <c r="W78" s="124" t="s">
        <v>1222</v>
      </c>
      <c r="X78" s="126"/>
    </row>
    <row r="79" spans="1:26" x14ac:dyDescent="0.25">
      <c r="A79">
        <f t="shared" si="2"/>
        <v>75</v>
      </c>
      <c r="B79">
        <v>2</v>
      </c>
      <c r="C79" t="s">
        <v>1375</v>
      </c>
      <c r="E79">
        <v>13</v>
      </c>
      <c r="F79" t="s">
        <v>1390</v>
      </c>
      <c r="H79" s="124">
        <v>5</v>
      </c>
      <c r="I79" s="125">
        <v>1</v>
      </c>
      <c r="J79" t="s">
        <v>555</v>
      </c>
      <c r="L79" t="s">
        <v>63</v>
      </c>
      <c r="M79">
        <v>20191007</v>
      </c>
      <c r="N79" s="7" t="s">
        <v>65</v>
      </c>
      <c r="P79" t="s">
        <v>1507</v>
      </c>
      <c r="Q79" s="7" t="s">
        <v>1246</v>
      </c>
      <c r="S79" s="23"/>
      <c r="T79" s="23" t="s">
        <v>1278</v>
      </c>
      <c r="U79" s="23" t="b">
        <v>1</v>
      </c>
      <c r="W79" s="124" t="s">
        <v>1286</v>
      </c>
      <c r="X79" s="126"/>
    </row>
    <row r="80" spans="1:26" x14ac:dyDescent="0.25">
      <c r="A80">
        <f t="shared" si="2"/>
        <v>76</v>
      </c>
      <c r="B80">
        <v>3</v>
      </c>
      <c r="C80" t="s">
        <v>1375</v>
      </c>
      <c r="E80">
        <v>13</v>
      </c>
      <c r="F80" t="s">
        <v>1390</v>
      </c>
      <c r="H80" s="124">
        <v>5</v>
      </c>
      <c r="I80" s="125">
        <v>1</v>
      </c>
      <c r="J80" t="s">
        <v>555</v>
      </c>
      <c r="L80" t="s">
        <v>1275</v>
      </c>
      <c r="M80">
        <v>20191204</v>
      </c>
      <c r="N80" s="7" t="s">
        <v>1392</v>
      </c>
      <c r="P80" t="s">
        <v>1393</v>
      </c>
      <c r="T80" s="23" t="s">
        <v>1278</v>
      </c>
      <c r="U80" s="23" t="b">
        <f t="shared" si="3"/>
        <v>1</v>
      </c>
      <c r="W80" s="124" t="s">
        <v>1222</v>
      </c>
      <c r="X80" s="126"/>
    </row>
    <row r="81" spans="1:26" x14ac:dyDescent="0.25">
      <c r="A81">
        <f t="shared" si="2"/>
        <v>77</v>
      </c>
      <c r="B81">
        <v>3</v>
      </c>
      <c r="C81" t="s">
        <v>1375</v>
      </c>
      <c r="E81">
        <v>13</v>
      </c>
      <c r="F81" t="s">
        <v>1390</v>
      </c>
      <c r="H81" s="124">
        <v>5</v>
      </c>
      <c r="I81" s="125">
        <v>1</v>
      </c>
      <c r="J81" t="s">
        <v>555</v>
      </c>
      <c r="L81" t="s">
        <v>1275</v>
      </c>
      <c r="M81">
        <v>20191204</v>
      </c>
      <c r="N81" s="7" t="s">
        <v>1392</v>
      </c>
      <c r="P81" t="s">
        <v>1394</v>
      </c>
      <c r="T81" s="23" t="s">
        <v>1278</v>
      </c>
      <c r="U81" s="23" t="b">
        <f t="shared" si="3"/>
        <v>1</v>
      </c>
      <c r="W81" s="124" t="s">
        <v>1222</v>
      </c>
      <c r="X81" s="126"/>
    </row>
    <row r="82" spans="1:26" x14ac:dyDescent="0.25">
      <c r="A82">
        <f t="shared" si="2"/>
        <v>78</v>
      </c>
      <c r="B82">
        <v>3</v>
      </c>
      <c r="C82" t="s">
        <v>1375</v>
      </c>
      <c r="E82">
        <v>13</v>
      </c>
      <c r="F82" t="s">
        <v>1390</v>
      </c>
      <c r="H82" s="124">
        <v>5</v>
      </c>
      <c r="I82" s="125">
        <v>1</v>
      </c>
      <c r="J82" t="s">
        <v>555</v>
      </c>
      <c r="L82" t="s">
        <v>1275</v>
      </c>
      <c r="M82">
        <v>20191204</v>
      </c>
      <c r="N82" s="7" t="s">
        <v>1395</v>
      </c>
      <c r="P82" t="s">
        <v>1396</v>
      </c>
      <c r="Q82" s="7" t="s">
        <v>1246</v>
      </c>
      <c r="T82" s="23" t="s">
        <v>1267</v>
      </c>
      <c r="U82" s="23" t="b">
        <f t="shared" si="3"/>
        <v>0</v>
      </c>
      <c r="W82" s="124" t="s">
        <v>1222</v>
      </c>
      <c r="X82"/>
      <c r="Z82" t="s">
        <v>1644</v>
      </c>
    </row>
    <row r="83" spans="1:26" x14ac:dyDescent="0.25">
      <c r="A83">
        <f t="shared" si="2"/>
        <v>79</v>
      </c>
      <c r="B83">
        <v>3</v>
      </c>
      <c r="C83" t="s">
        <v>1375</v>
      </c>
      <c r="E83">
        <v>13</v>
      </c>
      <c r="F83" t="s">
        <v>1390</v>
      </c>
      <c r="H83" s="124">
        <v>5</v>
      </c>
      <c r="I83" s="125">
        <v>1</v>
      </c>
      <c r="J83" t="s">
        <v>555</v>
      </c>
      <c r="L83" t="s">
        <v>1275</v>
      </c>
      <c r="M83">
        <v>20191204</v>
      </c>
      <c r="N83" s="7" t="s">
        <v>1395</v>
      </c>
      <c r="P83" t="s">
        <v>1647</v>
      </c>
      <c r="Q83" s="7" t="s">
        <v>1246</v>
      </c>
      <c r="T83" s="23" t="s">
        <v>1278</v>
      </c>
      <c r="U83" s="23" t="b">
        <f t="shared" ref="U83" si="4">SUM(IFERROR(SEARCH("Future ",T83,1),0),IFERROR(SEARCH("No longer ",T83,1),0),IFERROR(SEARCH("See  ",T83,1),0))=0</f>
        <v>1</v>
      </c>
      <c r="W83" s="124" t="s">
        <v>1268</v>
      </c>
      <c r="X83" s="126" t="s">
        <v>1308</v>
      </c>
      <c r="Z83" t="s">
        <v>1648</v>
      </c>
    </row>
    <row r="84" spans="1:26" x14ac:dyDescent="0.25">
      <c r="A84">
        <f t="shared" si="2"/>
        <v>80</v>
      </c>
      <c r="B84">
        <v>3</v>
      </c>
      <c r="C84" t="s">
        <v>1375</v>
      </c>
      <c r="E84">
        <v>13</v>
      </c>
      <c r="F84" t="s">
        <v>1390</v>
      </c>
      <c r="H84" s="124">
        <v>5</v>
      </c>
      <c r="I84" s="125">
        <v>1</v>
      </c>
      <c r="J84" t="s">
        <v>555</v>
      </c>
      <c r="L84" t="s">
        <v>1275</v>
      </c>
      <c r="M84">
        <v>20191204</v>
      </c>
      <c r="N84" s="7" t="s">
        <v>1395</v>
      </c>
      <c r="P84" t="s">
        <v>1645</v>
      </c>
      <c r="Q84" s="7" t="s">
        <v>1246</v>
      </c>
      <c r="R84" s="7">
        <v>100</v>
      </c>
      <c r="T84" s="23" t="s">
        <v>1278</v>
      </c>
      <c r="U84" s="23" t="b">
        <f t="shared" ref="U84" si="5">SUM(IFERROR(SEARCH("Future ",T84,1),0),IFERROR(SEARCH("No longer ",T84,1),0),IFERROR(SEARCH("See  ",T84,1),0))=0</f>
        <v>1</v>
      </c>
      <c r="W84" s="124" t="s">
        <v>1268</v>
      </c>
      <c r="X84" s="126" t="s">
        <v>1308</v>
      </c>
      <c r="Z84" t="s">
        <v>1646</v>
      </c>
    </row>
    <row r="85" spans="1:26" x14ac:dyDescent="0.25">
      <c r="A85">
        <f t="shared" si="2"/>
        <v>81</v>
      </c>
      <c r="B85">
        <v>3</v>
      </c>
      <c r="C85" t="s">
        <v>1375</v>
      </c>
      <c r="E85">
        <v>14</v>
      </c>
      <c r="F85" t="s">
        <v>1397</v>
      </c>
      <c r="H85" s="124">
        <v>23</v>
      </c>
      <c r="I85" s="125">
        <v>3</v>
      </c>
      <c r="J85" t="s">
        <v>1265</v>
      </c>
      <c r="P85" t="s">
        <v>33</v>
      </c>
      <c r="Q85" s="7" t="s">
        <v>1246</v>
      </c>
      <c r="T85" s="23" t="s">
        <v>1290</v>
      </c>
      <c r="U85" s="23" t="b">
        <f t="shared" si="3"/>
        <v>0</v>
      </c>
      <c r="W85" s="124" t="s">
        <v>1268</v>
      </c>
      <c r="X85" s="126" t="s">
        <v>1320</v>
      </c>
      <c r="Z85" t="s">
        <v>1291</v>
      </c>
    </row>
    <row r="86" spans="1:26" x14ac:dyDescent="0.25">
      <c r="A86">
        <f t="shared" si="2"/>
        <v>82</v>
      </c>
      <c r="B86">
        <v>3</v>
      </c>
      <c r="C86" t="s">
        <v>1375</v>
      </c>
      <c r="E86">
        <v>14</v>
      </c>
      <c r="F86" t="s">
        <v>1397</v>
      </c>
      <c r="H86" s="124">
        <v>23</v>
      </c>
      <c r="I86" s="125">
        <v>3</v>
      </c>
      <c r="J86" t="s">
        <v>1265</v>
      </c>
      <c r="P86" t="s">
        <v>1398</v>
      </c>
      <c r="Q86" s="7" t="s">
        <v>1246</v>
      </c>
      <c r="T86" s="23" t="s">
        <v>1267</v>
      </c>
      <c r="U86" s="23" t="b">
        <f t="shared" si="3"/>
        <v>0</v>
      </c>
      <c r="W86" s="124" t="s">
        <v>1268</v>
      </c>
      <c r="X86" s="126" t="s">
        <v>1269</v>
      </c>
      <c r="Z86" t="s">
        <v>1270</v>
      </c>
    </row>
    <row r="87" spans="1:26" x14ac:dyDescent="0.25">
      <c r="A87">
        <f t="shared" si="2"/>
        <v>83</v>
      </c>
      <c r="B87">
        <v>3</v>
      </c>
      <c r="C87" t="s">
        <v>1375</v>
      </c>
      <c r="E87">
        <v>14</v>
      </c>
      <c r="F87" t="s">
        <v>1397</v>
      </c>
      <c r="H87" s="124">
        <v>23</v>
      </c>
      <c r="I87" s="125">
        <v>3</v>
      </c>
      <c r="J87" t="s">
        <v>1265</v>
      </c>
      <c r="P87" t="s">
        <v>1399</v>
      </c>
      <c r="Q87" s="7" t="s">
        <v>1246</v>
      </c>
      <c r="T87" s="23" t="s">
        <v>1267</v>
      </c>
      <c r="U87" s="23" t="b">
        <f t="shared" si="3"/>
        <v>0</v>
      </c>
      <c r="W87" s="124" t="s">
        <v>1268</v>
      </c>
      <c r="X87" s="126" t="s">
        <v>1269</v>
      </c>
      <c r="Z87" t="s">
        <v>1270</v>
      </c>
    </row>
    <row r="88" spans="1:26" x14ac:dyDescent="0.25">
      <c r="A88">
        <f t="shared" si="2"/>
        <v>84</v>
      </c>
      <c r="B88">
        <v>3</v>
      </c>
      <c r="C88" t="s">
        <v>1375</v>
      </c>
      <c r="E88">
        <v>15</v>
      </c>
      <c r="F88" t="s">
        <v>50</v>
      </c>
      <c r="H88" s="124">
        <v>15</v>
      </c>
      <c r="I88" s="125">
        <v>2.2000000000000002</v>
      </c>
      <c r="J88" t="s">
        <v>1400</v>
      </c>
      <c r="P88" t="s">
        <v>28</v>
      </c>
      <c r="Q88" s="7" t="s">
        <v>1246</v>
      </c>
      <c r="T88" s="23" t="s">
        <v>1267</v>
      </c>
      <c r="U88" s="23" t="b">
        <f t="shared" si="3"/>
        <v>0</v>
      </c>
      <c r="W88" s="124" t="s">
        <v>1268</v>
      </c>
      <c r="X88" s="126" t="s">
        <v>1269</v>
      </c>
      <c r="Z88" t="s">
        <v>1270</v>
      </c>
    </row>
    <row r="89" spans="1:26" x14ac:dyDescent="0.25">
      <c r="A89">
        <f t="shared" si="2"/>
        <v>85</v>
      </c>
      <c r="B89">
        <v>3</v>
      </c>
      <c r="C89" t="s">
        <v>1375</v>
      </c>
      <c r="E89">
        <v>15</v>
      </c>
      <c r="F89" t="s">
        <v>50</v>
      </c>
      <c r="H89" s="124">
        <v>15</v>
      </c>
      <c r="I89" s="125">
        <v>2.2000000000000002</v>
      </c>
      <c r="J89" t="s">
        <v>1400</v>
      </c>
      <c r="P89" t="s">
        <v>1401</v>
      </c>
      <c r="Q89" s="7" t="s">
        <v>1246</v>
      </c>
      <c r="T89" s="23" t="s">
        <v>1267</v>
      </c>
      <c r="U89" s="23" t="b">
        <f t="shared" si="3"/>
        <v>0</v>
      </c>
      <c r="W89" s="124" t="s">
        <v>1268</v>
      </c>
      <c r="X89" s="126" t="s">
        <v>1269</v>
      </c>
      <c r="Z89" t="s">
        <v>1270</v>
      </c>
    </row>
    <row r="90" spans="1:26" x14ac:dyDescent="0.25">
      <c r="A90">
        <f t="shared" si="2"/>
        <v>86</v>
      </c>
      <c r="B90">
        <v>3</v>
      </c>
      <c r="C90" t="s">
        <v>1375</v>
      </c>
      <c r="E90">
        <v>16</v>
      </c>
      <c r="F90" t="s">
        <v>1402</v>
      </c>
      <c r="H90" s="124">
        <v>24</v>
      </c>
      <c r="I90" s="125">
        <v>3</v>
      </c>
      <c r="J90" t="s">
        <v>1403</v>
      </c>
      <c r="P90" t="s">
        <v>34</v>
      </c>
      <c r="Q90" s="7" t="s">
        <v>1244</v>
      </c>
      <c r="T90" s="23" t="s">
        <v>1290</v>
      </c>
      <c r="U90" s="23" t="b">
        <f t="shared" si="3"/>
        <v>0</v>
      </c>
      <c r="W90" s="124" t="s">
        <v>1268</v>
      </c>
      <c r="X90" s="126" t="s">
        <v>1269</v>
      </c>
      <c r="Z90" t="s">
        <v>1291</v>
      </c>
    </row>
    <row r="91" spans="1:26" x14ac:dyDescent="0.25">
      <c r="A91">
        <f t="shared" si="2"/>
        <v>87</v>
      </c>
      <c r="B91">
        <v>3</v>
      </c>
      <c r="C91" t="s">
        <v>1375</v>
      </c>
      <c r="E91">
        <v>16</v>
      </c>
      <c r="F91" t="s">
        <v>1402</v>
      </c>
      <c r="H91" s="124">
        <v>24</v>
      </c>
      <c r="I91" s="125">
        <v>3</v>
      </c>
      <c r="J91" t="s">
        <v>1403</v>
      </c>
      <c r="P91" t="s">
        <v>1404</v>
      </c>
      <c r="Q91" s="7" t="s">
        <v>1246</v>
      </c>
      <c r="T91" s="23" t="s">
        <v>1267</v>
      </c>
      <c r="U91" s="23" t="b">
        <f t="shared" si="3"/>
        <v>0</v>
      </c>
      <c r="W91" s="124" t="s">
        <v>1268</v>
      </c>
      <c r="X91" s="126" t="s">
        <v>1269</v>
      </c>
      <c r="Z91" t="s">
        <v>1270</v>
      </c>
    </row>
    <row r="92" spans="1:26" x14ac:dyDescent="0.25">
      <c r="A92">
        <f t="shared" si="2"/>
        <v>88</v>
      </c>
      <c r="B92">
        <v>3</v>
      </c>
      <c r="C92" t="s">
        <v>1375</v>
      </c>
      <c r="E92">
        <v>17</v>
      </c>
      <c r="F92" t="s">
        <v>1405</v>
      </c>
      <c r="H92" s="124">
        <v>16</v>
      </c>
      <c r="I92" s="125">
        <v>2.2000000000000002</v>
      </c>
      <c r="J92" t="s">
        <v>1406</v>
      </c>
      <c r="P92" t="s">
        <v>17</v>
      </c>
      <c r="Q92" s="7" t="s">
        <v>1407</v>
      </c>
      <c r="T92" s="23" t="s">
        <v>1267</v>
      </c>
      <c r="U92" s="23" t="b">
        <f t="shared" si="3"/>
        <v>0</v>
      </c>
      <c r="W92" s="124" t="s">
        <v>1268</v>
      </c>
      <c r="X92" s="126" t="s">
        <v>1269</v>
      </c>
      <c r="Z92" t="s">
        <v>1270</v>
      </c>
    </row>
    <row r="93" spans="1:26" x14ac:dyDescent="0.25">
      <c r="A93">
        <f t="shared" si="2"/>
        <v>89</v>
      </c>
      <c r="B93">
        <v>3</v>
      </c>
      <c r="C93" t="s">
        <v>1375</v>
      </c>
      <c r="E93">
        <v>17</v>
      </c>
      <c r="F93" t="s">
        <v>1405</v>
      </c>
      <c r="H93" s="124">
        <v>16</v>
      </c>
      <c r="I93" s="125">
        <v>2.2000000000000002</v>
      </c>
      <c r="J93" t="s">
        <v>1406</v>
      </c>
      <c r="L93" t="s">
        <v>1275</v>
      </c>
      <c r="M93">
        <v>20190930</v>
      </c>
      <c r="N93" s="7" t="s">
        <v>1408</v>
      </c>
      <c r="P93" t="s">
        <v>224</v>
      </c>
      <c r="Q93" s="7" t="s">
        <v>1407</v>
      </c>
      <c r="T93" s="23" t="s">
        <v>1278</v>
      </c>
      <c r="U93" s="23" t="b">
        <f t="shared" si="3"/>
        <v>1</v>
      </c>
      <c r="W93" s="124" t="s">
        <v>1268</v>
      </c>
      <c r="X93" s="126" t="s">
        <v>1269</v>
      </c>
      <c r="Z93" t="s">
        <v>1270</v>
      </c>
    </row>
    <row r="94" spans="1:26" x14ac:dyDescent="0.25">
      <c r="A94">
        <f t="shared" si="2"/>
        <v>90</v>
      </c>
      <c r="B94">
        <v>3</v>
      </c>
      <c r="C94" t="s">
        <v>1375</v>
      </c>
      <c r="E94">
        <v>17</v>
      </c>
      <c r="F94" t="s">
        <v>1405</v>
      </c>
      <c r="H94" s="124">
        <v>16</v>
      </c>
      <c r="I94" s="125">
        <v>2.2000000000000002</v>
      </c>
      <c r="J94" t="s">
        <v>1406</v>
      </c>
      <c r="L94" t="s">
        <v>1275</v>
      </c>
      <c r="M94">
        <v>20190911</v>
      </c>
      <c r="N94" s="7" t="s">
        <v>1409</v>
      </c>
      <c r="P94" t="s">
        <v>839</v>
      </c>
      <c r="T94" s="23" t="s">
        <v>1278</v>
      </c>
      <c r="U94" s="23" t="b">
        <f t="shared" si="3"/>
        <v>1</v>
      </c>
      <c r="W94" s="124" t="s">
        <v>1222</v>
      </c>
      <c r="X94" s="126"/>
      <c r="Z94" t="s">
        <v>1410</v>
      </c>
    </row>
    <row r="95" spans="1:26" x14ac:dyDescent="0.25">
      <c r="A95">
        <f t="shared" si="2"/>
        <v>91</v>
      </c>
      <c r="B95">
        <v>3</v>
      </c>
      <c r="C95" t="s">
        <v>1375</v>
      </c>
      <c r="E95">
        <v>17</v>
      </c>
      <c r="F95" t="s">
        <v>1405</v>
      </c>
      <c r="H95" s="124">
        <v>16</v>
      </c>
      <c r="I95" s="125">
        <v>2.2000000000000002</v>
      </c>
      <c r="J95" t="s">
        <v>1406</v>
      </c>
      <c r="L95" t="s">
        <v>1275</v>
      </c>
      <c r="M95">
        <v>20190911</v>
      </c>
      <c r="N95" s="7" t="s">
        <v>1409</v>
      </c>
      <c r="P95" t="s">
        <v>840</v>
      </c>
      <c r="T95" s="23" t="s">
        <v>1278</v>
      </c>
      <c r="U95" s="23" t="b">
        <f t="shared" si="3"/>
        <v>1</v>
      </c>
      <c r="W95" s="124" t="s">
        <v>1222</v>
      </c>
      <c r="X95" s="126"/>
      <c r="Z95" t="s">
        <v>1410</v>
      </c>
    </row>
    <row r="96" spans="1:26" x14ac:dyDescent="0.25">
      <c r="A96">
        <f t="shared" si="2"/>
        <v>92</v>
      </c>
      <c r="B96">
        <v>3</v>
      </c>
      <c r="C96" t="s">
        <v>1375</v>
      </c>
      <c r="E96">
        <v>17</v>
      </c>
      <c r="F96" t="s">
        <v>1405</v>
      </c>
      <c r="H96" s="124">
        <v>16</v>
      </c>
      <c r="I96" s="125">
        <v>2.2000000000000002</v>
      </c>
      <c r="J96" t="s">
        <v>1406</v>
      </c>
      <c r="L96" t="s">
        <v>1275</v>
      </c>
      <c r="M96">
        <v>20190911</v>
      </c>
      <c r="N96" s="7" t="s">
        <v>1409</v>
      </c>
      <c r="P96" t="s">
        <v>841</v>
      </c>
      <c r="T96" s="23" t="s">
        <v>1278</v>
      </c>
      <c r="U96" s="23" t="b">
        <f t="shared" si="3"/>
        <v>1</v>
      </c>
      <c r="W96" s="124" t="s">
        <v>1222</v>
      </c>
      <c r="X96" s="126"/>
      <c r="Z96" t="s">
        <v>1410</v>
      </c>
    </row>
    <row r="97" spans="1:26" x14ac:dyDescent="0.25">
      <c r="A97">
        <f t="shared" si="2"/>
        <v>93</v>
      </c>
      <c r="B97">
        <v>3</v>
      </c>
      <c r="C97" t="s">
        <v>1375</v>
      </c>
      <c r="E97">
        <v>17</v>
      </c>
      <c r="F97" t="s">
        <v>1405</v>
      </c>
      <c r="H97" s="124">
        <v>16</v>
      </c>
      <c r="I97" s="125">
        <v>2.2000000000000002</v>
      </c>
      <c r="J97" t="s">
        <v>1406</v>
      </c>
      <c r="L97" t="s">
        <v>1275</v>
      </c>
      <c r="M97">
        <v>20190911</v>
      </c>
      <c r="N97" s="7" t="s">
        <v>1409</v>
      </c>
      <c r="P97" t="s">
        <v>846</v>
      </c>
      <c r="T97" s="23" t="s">
        <v>1278</v>
      </c>
      <c r="U97" s="23" t="b">
        <f t="shared" si="3"/>
        <v>1</v>
      </c>
      <c r="W97" s="124" t="s">
        <v>1222</v>
      </c>
      <c r="X97" s="126"/>
      <c r="Z97" t="s">
        <v>1410</v>
      </c>
    </row>
    <row r="98" spans="1:26" x14ac:dyDescent="0.25">
      <c r="A98">
        <f t="shared" si="2"/>
        <v>94</v>
      </c>
      <c r="B98">
        <v>3</v>
      </c>
      <c r="C98" t="s">
        <v>1375</v>
      </c>
      <c r="E98">
        <v>17</v>
      </c>
      <c r="F98" t="s">
        <v>1405</v>
      </c>
      <c r="H98" s="124">
        <v>16</v>
      </c>
      <c r="I98" s="125">
        <v>2.2000000000000002</v>
      </c>
      <c r="J98" t="s">
        <v>1406</v>
      </c>
      <c r="P98" t="s">
        <v>1411</v>
      </c>
      <c r="Q98" s="7" t="s">
        <v>1246</v>
      </c>
      <c r="R98" s="128"/>
      <c r="T98" s="23" t="s">
        <v>1267</v>
      </c>
      <c r="U98" s="23" t="b">
        <f t="shared" si="3"/>
        <v>0</v>
      </c>
      <c r="W98" s="124" t="s">
        <v>1268</v>
      </c>
      <c r="X98" s="126" t="s">
        <v>1269</v>
      </c>
      <c r="Z98" t="s">
        <v>1270</v>
      </c>
    </row>
    <row r="99" spans="1:26" x14ac:dyDescent="0.25">
      <c r="A99">
        <f t="shared" si="2"/>
        <v>95</v>
      </c>
      <c r="B99">
        <v>3</v>
      </c>
      <c r="C99" t="s">
        <v>1375</v>
      </c>
      <c r="E99">
        <v>17</v>
      </c>
      <c r="F99" t="s">
        <v>1405</v>
      </c>
      <c r="H99" s="124">
        <v>16</v>
      </c>
      <c r="I99" s="125">
        <v>2.2000000000000002</v>
      </c>
      <c r="J99" t="s">
        <v>1406</v>
      </c>
      <c r="P99" t="s">
        <v>1412</v>
      </c>
      <c r="Q99" s="7" t="s">
        <v>1246</v>
      </c>
      <c r="R99" s="128"/>
      <c r="T99" s="23" t="s">
        <v>1267</v>
      </c>
      <c r="U99" s="23" t="b">
        <f t="shared" si="3"/>
        <v>0</v>
      </c>
      <c r="W99" s="124" t="s">
        <v>1268</v>
      </c>
      <c r="X99" s="126" t="s">
        <v>1269</v>
      </c>
      <c r="Z99" t="s">
        <v>1270</v>
      </c>
    </row>
    <row r="100" spans="1:26" x14ac:dyDescent="0.25">
      <c r="A100">
        <f t="shared" si="2"/>
        <v>96</v>
      </c>
      <c r="B100">
        <v>3</v>
      </c>
      <c r="C100" t="s">
        <v>1375</v>
      </c>
      <c r="E100">
        <v>17</v>
      </c>
      <c r="F100" t="s">
        <v>1405</v>
      </c>
      <c r="H100" s="124">
        <v>16</v>
      </c>
      <c r="I100" s="125">
        <v>2.2000000000000002</v>
      </c>
      <c r="J100" t="s">
        <v>1406</v>
      </c>
      <c r="P100" t="s">
        <v>1413</v>
      </c>
      <c r="Q100" s="7" t="s">
        <v>1246</v>
      </c>
      <c r="R100" s="7" t="s">
        <v>1414</v>
      </c>
      <c r="T100" s="23" t="s">
        <v>1267</v>
      </c>
      <c r="U100" s="23" t="b">
        <f t="shared" si="3"/>
        <v>0</v>
      </c>
      <c r="W100" s="124" t="s">
        <v>1268</v>
      </c>
      <c r="X100" s="126" t="s">
        <v>1269</v>
      </c>
      <c r="Z100" t="s">
        <v>1270</v>
      </c>
    </row>
    <row r="101" spans="1:26" x14ac:dyDescent="0.25">
      <c r="A101">
        <f t="shared" si="2"/>
        <v>97</v>
      </c>
      <c r="B101">
        <v>3</v>
      </c>
      <c r="C101" t="s">
        <v>1375</v>
      </c>
      <c r="E101">
        <v>17</v>
      </c>
      <c r="F101" t="s">
        <v>1405</v>
      </c>
      <c r="H101" s="124">
        <v>16</v>
      </c>
      <c r="I101" s="125">
        <v>2.2000000000000002</v>
      </c>
      <c r="J101" t="s">
        <v>1406</v>
      </c>
      <c r="P101" t="s">
        <v>1415</v>
      </c>
      <c r="Q101" s="7" t="s">
        <v>1246</v>
      </c>
      <c r="R101" s="7" t="s">
        <v>1416</v>
      </c>
      <c r="T101" s="23" t="s">
        <v>1267</v>
      </c>
      <c r="U101" s="23" t="b">
        <f t="shared" si="3"/>
        <v>0</v>
      </c>
      <c r="W101" s="124" t="s">
        <v>1268</v>
      </c>
      <c r="X101" s="126" t="s">
        <v>1269</v>
      </c>
      <c r="Z101" t="s">
        <v>1270</v>
      </c>
    </row>
    <row r="102" spans="1:26" x14ac:dyDescent="0.25">
      <c r="A102">
        <f t="shared" si="2"/>
        <v>98</v>
      </c>
      <c r="B102">
        <v>3</v>
      </c>
      <c r="C102" t="s">
        <v>1375</v>
      </c>
      <c r="E102">
        <v>17</v>
      </c>
      <c r="F102" t="s">
        <v>1405</v>
      </c>
      <c r="H102" s="124">
        <v>16</v>
      </c>
      <c r="I102" s="125">
        <v>2.2000000000000002</v>
      </c>
      <c r="J102" t="s">
        <v>1406</v>
      </c>
      <c r="P102" t="s">
        <v>1417</v>
      </c>
      <c r="Q102" s="7" t="s">
        <v>1246</v>
      </c>
      <c r="R102" s="128"/>
      <c r="T102" s="23" t="s">
        <v>1267</v>
      </c>
      <c r="U102" s="23" t="b">
        <f t="shared" si="3"/>
        <v>0</v>
      </c>
      <c r="W102" s="124" t="s">
        <v>1268</v>
      </c>
      <c r="X102" s="126" t="s">
        <v>1269</v>
      </c>
      <c r="Z102" t="s">
        <v>1270</v>
      </c>
    </row>
    <row r="103" spans="1:26" x14ac:dyDescent="0.25">
      <c r="A103">
        <f t="shared" si="2"/>
        <v>99</v>
      </c>
      <c r="B103">
        <v>3</v>
      </c>
      <c r="C103" t="s">
        <v>1375</v>
      </c>
      <c r="E103">
        <v>18</v>
      </c>
      <c r="F103" t="s">
        <v>1418</v>
      </c>
      <c r="H103" s="124">
        <v>17</v>
      </c>
      <c r="I103" s="125">
        <v>2.2000000000000002</v>
      </c>
      <c r="J103" t="s">
        <v>1419</v>
      </c>
      <c r="L103" t="s">
        <v>1275</v>
      </c>
      <c r="M103">
        <v>20191204</v>
      </c>
      <c r="N103" s="7" t="s">
        <v>1420</v>
      </c>
      <c r="P103" t="s">
        <v>57</v>
      </c>
      <c r="Q103" s="7" t="s">
        <v>1246</v>
      </c>
      <c r="T103" s="23" t="s">
        <v>1278</v>
      </c>
      <c r="U103" s="23" t="b">
        <f t="shared" si="3"/>
        <v>1</v>
      </c>
      <c r="W103" s="124" t="s">
        <v>1268</v>
      </c>
      <c r="X103" s="126" t="s">
        <v>1269</v>
      </c>
      <c r="Z103" t="s">
        <v>1270</v>
      </c>
    </row>
    <row r="104" spans="1:26" x14ac:dyDescent="0.25">
      <c r="A104">
        <f t="shared" si="2"/>
        <v>100</v>
      </c>
      <c r="B104">
        <v>3</v>
      </c>
      <c r="C104" t="s">
        <v>1375</v>
      </c>
      <c r="E104">
        <v>18</v>
      </c>
      <c r="F104" t="s">
        <v>1418</v>
      </c>
      <c r="H104" s="124">
        <v>17</v>
      </c>
      <c r="I104" s="125">
        <v>2.2000000000000002</v>
      </c>
      <c r="J104" t="s">
        <v>1419</v>
      </c>
      <c r="L104" t="s">
        <v>1275</v>
      </c>
      <c r="M104">
        <v>20191204</v>
      </c>
      <c r="N104" s="7" t="s">
        <v>1420</v>
      </c>
      <c r="P104" t="s">
        <v>56</v>
      </c>
      <c r="Q104" s="7" t="s">
        <v>1246</v>
      </c>
      <c r="T104" s="23" t="s">
        <v>1290</v>
      </c>
      <c r="U104" s="23" t="b">
        <f t="shared" si="3"/>
        <v>0</v>
      </c>
      <c r="W104" s="124" t="s">
        <v>1268</v>
      </c>
      <c r="X104" s="126" t="s">
        <v>1269</v>
      </c>
      <c r="Z104" t="s">
        <v>1291</v>
      </c>
    </row>
    <row r="105" spans="1:26" x14ac:dyDescent="0.25">
      <c r="A105">
        <f t="shared" si="2"/>
        <v>101</v>
      </c>
      <c r="B105">
        <v>3</v>
      </c>
      <c r="C105" t="s">
        <v>1375</v>
      </c>
      <c r="E105">
        <v>18</v>
      </c>
      <c r="F105" t="s">
        <v>1418</v>
      </c>
      <c r="H105" s="124">
        <v>17</v>
      </c>
      <c r="I105" s="125">
        <v>2.2000000000000002</v>
      </c>
      <c r="J105" t="s">
        <v>1419</v>
      </c>
      <c r="P105" t="s">
        <v>1421</v>
      </c>
      <c r="Q105" s="7" t="s">
        <v>1246</v>
      </c>
      <c r="R105" s="128"/>
      <c r="T105" s="23" t="s">
        <v>1267</v>
      </c>
      <c r="U105" s="23" t="b">
        <f t="shared" si="3"/>
        <v>0</v>
      </c>
      <c r="W105" s="124" t="s">
        <v>1268</v>
      </c>
      <c r="X105" s="126" t="s">
        <v>1269</v>
      </c>
      <c r="Z105" t="s">
        <v>1270</v>
      </c>
    </row>
    <row r="106" spans="1:26" x14ac:dyDescent="0.25">
      <c r="A106">
        <f t="shared" si="2"/>
        <v>102</v>
      </c>
      <c r="B106">
        <v>3</v>
      </c>
      <c r="C106" t="s">
        <v>1375</v>
      </c>
      <c r="E106">
        <v>18</v>
      </c>
      <c r="F106" t="s">
        <v>1418</v>
      </c>
      <c r="H106" s="124">
        <v>17</v>
      </c>
      <c r="I106" s="125">
        <v>2.2000000000000002</v>
      </c>
      <c r="J106" t="s">
        <v>1419</v>
      </c>
      <c r="L106" t="s">
        <v>1275</v>
      </c>
      <c r="M106">
        <v>20200511</v>
      </c>
      <c r="N106" s="7" t="s">
        <v>1422</v>
      </c>
      <c r="P106" t="s">
        <v>1677</v>
      </c>
      <c r="Q106" s="7" t="s">
        <v>1244</v>
      </c>
      <c r="R106" s="7">
        <v>50</v>
      </c>
      <c r="T106" s="23" t="s">
        <v>1278</v>
      </c>
      <c r="U106" s="23" t="b">
        <f t="shared" si="3"/>
        <v>1</v>
      </c>
      <c r="W106" s="124" t="s">
        <v>1268</v>
      </c>
      <c r="X106" s="126" t="s">
        <v>1269</v>
      </c>
      <c r="Z106" t="s">
        <v>1423</v>
      </c>
    </row>
    <row r="107" spans="1:26" x14ac:dyDescent="0.25">
      <c r="A107">
        <f t="shared" si="2"/>
        <v>103</v>
      </c>
      <c r="B107">
        <v>3</v>
      </c>
      <c r="C107" t="s">
        <v>1375</v>
      </c>
      <c r="E107">
        <v>19</v>
      </c>
      <c r="F107" t="s">
        <v>1424</v>
      </c>
      <c r="H107" s="124">
        <v>18</v>
      </c>
      <c r="I107" s="125">
        <v>2.2000000000000002</v>
      </c>
      <c r="J107" t="s">
        <v>1425</v>
      </c>
      <c r="L107" t="s">
        <v>1275</v>
      </c>
      <c r="M107">
        <v>20190930</v>
      </c>
      <c r="N107" s="7" t="s">
        <v>1426</v>
      </c>
      <c r="P107" t="s">
        <v>11</v>
      </c>
      <c r="T107" s="23" t="s">
        <v>1339</v>
      </c>
      <c r="U107" s="23" t="b">
        <f t="shared" si="3"/>
        <v>0</v>
      </c>
      <c r="W107" s="124" t="s">
        <v>1268</v>
      </c>
      <c r="X107" s="126" t="s">
        <v>1269</v>
      </c>
      <c r="Z107" t="s">
        <v>1291</v>
      </c>
    </row>
    <row r="108" spans="1:26" x14ac:dyDescent="0.25">
      <c r="A108">
        <f t="shared" si="2"/>
        <v>104</v>
      </c>
      <c r="B108">
        <v>3</v>
      </c>
      <c r="C108" t="s">
        <v>1375</v>
      </c>
      <c r="E108">
        <v>19</v>
      </c>
      <c r="F108" t="s">
        <v>1424</v>
      </c>
      <c r="H108" s="124">
        <v>18</v>
      </c>
      <c r="I108" s="125">
        <v>2.2000000000000002</v>
      </c>
      <c r="J108" t="s">
        <v>1425</v>
      </c>
      <c r="L108" t="s">
        <v>1275</v>
      </c>
      <c r="M108">
        <v>20190930</v>
      </c>
      <c r="N108" s="7" t="s">
        <v>1426</v>
      </c>
      <c r="P108" t="s">
        <v>1427</v>
      </c>
      <c r="Q108" s="7" t="s">
        <v>1244</v>
      </c>
      <c r="T108" s="23" t="s">
        <v>1278</v>
      </c>
      <c r="U108" s="23" t="b">
        <f t="shared" si="3"/>
        <v>1</v>
      </c>
      <c r="W108" s="124" t="s">
        <v>1268</v>
      </c>
      <c r="X108" s="126" t="s">
        <v>1269</v>
      </c>
      <c r="Z108" t="s">
        <v>1280</v>
      </c>
    </row>
    <row r="109" spans="1:26" x14ac:dyDescent="0.25">
      <c r="A109">
        <f t="shared" si="2"/>
        <v>105</v>
      </c>
      <c r="B109">
        <v>3</v>
      </c>
      <c r="C109" t="s">
        <v>1375</v>
      </c>
      <c r="E109">
        <v>19</v>
      </c>
      <c r="F109" t="s">
        <v>1424</v>
      </c>
      <c r="H109" s="124">
        <v>18</v>
      </c>
      <c r="I109" s="125">
        <v>2.2000000000000002</v>
      </c>
      <c r="J109" t="s">
        <v>1425</v>
      </c>
      <c r="L109" t="s">
        <v>1275</v>
      </c>
      <c r="M109">
        <v>20190911</v>
      </c>
      <c r="N109" s="7" t="s">
        <v>1428</v>
      </c>
      <c r="P109" t="s">
        <v>1429</v>
      </c>
      <c r="Q109" s="7" t="s">
        <v>1244</v>
      </c>
      <c r="T109" s="23" t="s">
        <v>1278</v>
      </c>
      <c r="U109" s="23" t="b">
        <f t="shared" si="3"/>
        <v>1</v>
      </c>
      <c r="W109" s="124" t="s">
        <v>1268</v>
      </c>
      <c r="X109" s="126" t="s">
        <v>1269</v>
      </c>
      <c r="Z109" t="s">
        <v>1280</v>
      </c>
    </row>
    <row r="110" spans="1:26" x14ac:dyDescent="0.25">
      <c r="A110">
        <f t="shared" si="2"/>
        <v>106</v>
      </c>
      <c r="B110">
        <v>3</v>
      </c>
      <c r="C110" t="s">
        <v>1375</v>
      </c>
      <c r="E110">
        <v>19</v>
      </c>
      <c r="F110" t="s">
        <v>1424</v>
      </c>
      <c r="H110" s="124">
        <v>18</v>
      </c>
      <c r="I110" s="125">
        <v>2.2000000000000002</v>
      </c>
      <c r="J110" t="s">
        <v>1425</v>
      </c>
      <c r="P110" t="s">
        <v>1430</v>
      </c>
      <c r="Q110" s="7" t="s">
        <v>1244</v>
      </c>
      <c r="T110" s="23" t="s">
        <v>1267</v>
      </c>
      <c r="U110" s="23" t="b">
        <f t="shared" si="3"/>
        <v>0</v>
      </c>
      <c r="W110" s="124" t="s">
        <v>1268</v>
      </c>
      <c r="X110" s="126" t="s">
        <v>1269</v>
      </c>
      <c r="Z110" t="s">
        <v>1270</v>
      </c>
    </row>
    <row r="111" spans="1:26" x14ac:dyDescent="0.25">
      <c r="A111">
        <f t="shared" si="2"/>
        <v>107</v>
      </c>
      <c r="B111">
        <v>3</v>
      </c>
      <c r="C111" t="s">
        <v>1375</v>
      </c>
      <c r="E111">
        <v>19</v>
      </c>
      <c r="F111" t="s">
        <v>1424</v>
      </c>
      <c r="H111" s="124">
        <v>18</v>
      </c>
      <c r="I111" s="125">
        <v>2.2000000000000002</v>
      </c>
      <c r="J111" t="s">
        <v>1425</v>
      </c>
      <c r="L111" t="s">
        <v>1275</v>
      </c>
      <c r="M111">
        <v>20190911</v>
      </c>
      <c r="N111" s="7" t="s">
        <v>1431</v>
      </c>
      <c r="P111" t="s">
        <v>1432</v>
      </c>
      <c r="T111" s="23" t="s">
        <v>1278</v>
      </c>
      <c r="U111" s="23" t="b">
        <f t="shared" si="3"/>
        <v>1</v>
      </c>
      <c r="W111" s="124" t="s">
        <v>1222</v>
      </c>
      <c r="X111" s="126"/>
    </row>
    <row r="112" spans="1:26" x14ac:dyDescent="0.25">
      <c r="A112">
        <f t="shared" si="2"/>
        <v>108</v>
      </c>
      <c r="B112">
        <v>3</v>
      </c>
      <c r="C112" t="s">
        <v>1375</v>
      </c>
      <c r="E112">
        <v>19</v>
      </c>
      <c r="F112" t="s">
        <v>1424</v>
      </c>
      <c r="H112" s="124">
        <v>18</v>
      </c>
      <c r="I112" s="125">
        <v>2.2000000000000002</v>
      </c>
      <c r="J112" t="s">
        <v>1433</v>
      </c>
      <c r="P112" t="s">
        <v>1434</v>
      </c>
      <c r="Q112" s="7" t="s">
        <v>1246</v>
      </c>
      <c r="R112" s="7" t="s">
        <v>1435</v>
      </c>
      <c r="T112" s="23" t="s">
        <v>1267</v>
      </c>
      <c r="U112" s="23" t="b">
        <f t="shared" si="3"/>
        <v>0</v>
      </c>
      <c r="W112" s="124" t="s">
        <v>1268</v>
      </c>
      <c r="X112" s="126" t="s">
        <v>1436</v>
      </c>
      <c r="Z112" t="s">
        <v>1437</v>
      </c>
    </row>
    <row r="113" spans="1:26" x14ac:dyDescent="0.25">
      <c r="A113">
        <f t="shared" si="2"/>
        <v>109</v>
      </c>
      <c r="B113">
        <v>3</v>
      </c>
      <c r="C113" t="s">
        <v>1375</v>
      </c>
      <c r="E113">
        <v>19</v>
      </c>
      <c r="F113" t="s">
        <v>1424</v>
      </c>
      <c r="H113" s="124">
        <v>18</v>
      </c>
      <c r="I113" s="125">
        <v>2.2000000000000002</v>
      </c>
      <c r="J113" t="s">
        <v>1433</v>
      </c>
      <c r="P113" t="s">
        <v>1438</v>
      </c>
      <c r="Q113" s="7" t="s">
        <v>1246</v>
      </c>
      <c r="R113" s="7" t="s">
        <v>1279</v>
      </c>
      <c r="T113" s="23" t="s">
        <v>1267</v>
      </c>
      <c r="U113" s="23" t="b">
        <f t="shared" si="3"/>
        <v>0</v>
      </c>
      <c r="W113" s="124" t="s">
        <v>1268</v>
      </c>
      <c r="X113" s="126" t="s">
        <v>1436</v>
      </c>
      <c r="Z113" t="s">
        <v>1437</v>
      </c>
    </row>
    <row r="114" spans="1:26" x14ac:dyDescent="0.25">
      <c r="A114">
        <f t="shared" si="2"/>
        <v>110</v>
      </c>
      <c r="B114">
        <v>4</v>
      </c>
      <c r="C114" t="s">
        <v>1439</v>
      </c>
      <c r="E114">
        <v>20</v>
      </c>
      <c r="F114" t="s">
        <v>1440</v>
      </c>
      <c r="H114" s="124">
        <v>8</v>
      </c>
      <c r="I114" s="125">
        <v>2.1</v>
      </c>
      <c r="J114" t="s">
        <v>1377</v>
      </c>
      <c r="L114" t="s">
        <v>5</v>
      </c>
      <c r="M114">
        <v>2017</v>
      </c>
      <c r="N114" s="7" t="s">
        <v>1441</v>
      </c>
      <c r="P114" t="s">
        <v>1442</v>
      </c>
      <c r="Q114" s="7" t="s">
        <v>1380</v>
      </c>
      <c r="T114" s="23" t="s">
        <v>1278</v>
      </c>
      <c r="U114" s="23" t="b">
        <f t="shared" si="3"/>
        <v>1</v>
      </c>
      <c r="W114" s="124" t="s">
        <v>1268</v>
      </c>
      <c r="X114" s="126" t="s">
        <v>1269</v>
      </c>
      <c r="Z114" t="s">
        <v>1280</v>
      </c>
    </row>
    <row r="115" spans="1:26" x14ac:dyDescent="0.25">
      <c r="A115">
        <f t="shared" si="2"/>
        <v>111</v>
      </c>
      <c r="B115">
        <v>4</v>
      </c>
      <c r="C115" t="s">
        <v>1439</v>
      </c>
      <c r="E115">
        <v>20</v>
      </c>
      <c r="F115" t="s">
        <v>1440</v>
      </c>
      <c r="H115" s="124">
        <v>8</v>
      </c>
      <c r="I115" s="125">
        <v>2.1</v>
      </c>
      <c r="J115" t="s">
        <v>1377</v>
      </c>
      <c r="L115" t="s">
        <v>5</v>
      </c>
      <c r="M115">
        <v>2017</v>
      </c>
      <c r="N115" s="7" t="s">
        <v>1441</v>
      </c>
      <c r="P115" t="s">
        <v>1443</v>
      </c>
      <c r="Q115" s="7" t="s">
        <v>1246</v>
      </c>
      <c r="T115" s="23" t="s">
        <v>1278</v>
      </c>
      <c r="U115" s="23" t="b">
        <f t="shared" si="3"/>
        <v>1</v>
      </c>
      <c r="W115" s="124" t="s">
        <v>1268</v>
      </c>
      <c r="X115" s="126" t="s">
        <v>1269</v>
      </c>
      <c r="Z115" t="s">
        <v>1280</v>
      </c>
    </row>
    <row r="116" spans="1:26" x14ac:dyDescent="0.25">
      <c r="A116">
        <f t="shared" si="2"/>
        <v>112</v>
      </c>
      <c r="B116">
        <v>4</v>
      </c>
      <c r="C116" t="s">
        <v>1439</v>
      </c>
      <c r="E116">
        <v>21</v>
      </c>
      <c r="F116" t="s">
        <v>1444</v>
      </c>
      <c r="H116" s="124">
        <v>19</v>
      </c>
      <c r="I116" s="125">
        <v>2.2000000000000002</v>
      </c>
      <c r="J116" t="s">
        <v>1377</v>
      </c>
      <c r="P116" t="s">
        <v>19</v>
      </c>
      <c r="Q116" s="7" t="s">
        <v>1246</v>
      </c>
      <c r="R116" s="128"/>
      <c r="T116" s="23" t="s">
        <v>1267</v>
      </c>
      <c r="U116" s="23" t="b">
        <f t="shared" si="3"/>
        <v>0</v>
      </c>
      <c r="W116" s="124" t="s">
        <v>1268</v>
      </c>
      <c r="X116" s="126" t="s">
        <v>1269</v>
      </c>
      <c r="Z116" t="s">
        <v>1270</v>
      </c>
    </row>
    <row r="117" spans="1:26" x14ac:dyDescent="0.25">
      <c r="A117">
        <f t="shared" si="2"/>
        <v>113</v>
      </c>
      <c r="B117">
        <v>4</v>
      </c>
      <c r="C117" t="s">
        <v>1439</v>
      </c>
      <c r="E117">
        <v>21</v>
      </c>
      <c r="F117" t="s">
        <v>1444</v>
      </c>
      <c r="H117" s="124">
        <v>19</v>
      </c>
      <c r="I117" s="125">
        <v>2.2000000000000002</v>
      </c>
      <c r="J117" t="s">
        <v>1377</v>
      </c>
      <c r="L117" t="s">
        <v>1275</v>
      </c>
      <c r="M117">
        <v>20191204</v>
      </c>
      <c r="N117" s="7" t="s">
        <v>1445</v>
      </c>
      <c r="P117" t="s">
        <v>1534</v>
      </c>
      <c r="Q117" s="7" t="s">
        <v>1246</v>
      </c>
      <c r="R117" s="7" t="s">
        <v>1446</v>
      </c>
      <c r="T117" s="23" t="s">
        <v>1278</v>
      </c>
      <c r="U117" s="23" t="b">
        <f t="shared" si="3"/>
        <v>1</v>
      </c>
      <c r="W117" s="124" t="s">
        <v>1268</v>
      </c>
      <c r="X117" s="126" t="s">
        <v>1340</v>
      </c>
      <c r="Z117" t="s">
        <v>1447</v>
      </c>
    </row>
    <row r="118" spans="1:26" x14ac:dyDescent="0.25">
      <c r="A118">
        <f t="shared" si="2"/>
        <v>114</v>
      </c>
      <c r="B118">
        <v>4</v>
      </c>
      <c r="C118" t="s">
        <v>1439</v>
      </c>
      <c r="E118">
        <v>22</v>
      </c>
      <c r="F118" t="s">
        <v>1448</v>
      </c>
      <c r="H118" s="124">
        <v>20</v>
      </c>
      <c r="I118" s="125">
        <v>2.2000000000000002</v>
      </c>
      <c r="J118" t="s">
        <v>1406</v>
      </c>
      <c r="P118" t="s">
        <v>1449</v>
      </c>
      <c r="Q118" s="7" t="s">
        <v>1246</v>
      </c>
      <c r="T118" s="23" t="s">
        <v>1267</v>
      </c>
      <c r="U118" s="23" t="b">
        <f t="shared" si="3"/>
        <v>0</v>
      </c>
      <c r="W118" s="124" t="s">
        <v>1268</v>
      </c>
      <c r="X118" s="126" t="s">
        <v>1269</v>
      </c>
      <c r="Z118" t="s">
        <v>1270</v>
      </c>
    </row>
    <row r="119" spans="1:26" x14ac:dyDescent="0.25">
      <c r="A119">
        <f t="shared" si="2"/>
        <v>115</v>
      </c>
      <c r="B119">
        <v>4</v>
      </c>
      <c r="C119" t="s">
        <v>1439</v>
      </c>
      <c r="E119">
        <v>22</v>
      </c>
      <c r="F119" t="s">
        <v>1448</v>
      </c>
      <c r="H119" s="124">
        <v>20</v>
      </c>
      <c r="I119" s="125">
        <v>2.2000000000000002</v>
      </c>
      <c r="J119" t="s">
        <v>1406</v>
      </c>
      <c r="P119" t="s">
        <v>1450</v>
      </c>
      <c r="T119" s="23" t="s">
        <v>1267</v>
      </c>
      <c r="U119" s="23" t="b">
        <f t="shared" si="3"/>
        <v>0</v>
      </c>
      <c r="W119" s="124" t="s">
        <v>1268</v>
      </c>
      <c r="X119" s="126" t="s">
        <v>1269</v>
      </c>
      <c r="Z119" t="s">
        <v>1270</v>
      </c>
    </row>
    <row r="120" spans="1:26" x14ac:dyDescent="0.25">
      <c r="A120">
        <f t="shared" si="2"/>
        <v>116</v>
      </c>
      <c r="B120">
        <v>4</v>
      </c>
      <c r="C120" t="s">
        <v>1439</v>
      </c>
      <c r="E120">
        <v>22</v>
      </c>
      <c r="F120" t="s">
        <v>1448</v>
      </c>
      <c r="H120" s="124">
        <v>20</v>
      </c>
      <c r="I120" s="125">
        <v>2.2000000000000002</v>
      </c>
      <c r="J120" t="s">
        <v>1406</v>
      </c>
      <c r="P120" t="s">
        <v>1451</v>
      </c>
      <c r="T120" s="23" t="s">
        <v>1267</v>
      </c>
      <c r="U120" s="23" t="b">
        <f t="shared" si="3"/>
        <v>0</v>
      </c>
      <c r="W120" s="124" t="s">
        <v>1268</v>
      </c>
      <c r="X120" s="126" t="s">
        <v>1340</v>
      </c>
      <c r="Z120" t="s">
        <v>1452</v>
      </c>
    </row>
    <row r="121" spans="1:26" x14ac:dyDescent="0.25">
      <c r="A121">
        <f t="shared" si="2"/>
        <v>117</v>
      </c>
      <c r="B121">
        <v>4</v>
      </c>
      <c r="C121" t="s">
        <v>1439</v>
      </c>
      <c r="E121">
        <v>22</v>
      </c>
      <c r="F121" t="s">
        <v>1448</v>
      </c>
      <c r="H121" s="124">
        <v>20</v>
      </c>
      <c r="I121" s="125">
        <v>2.2000000000000002</v>
      </c>
      <c r="J121" t="s">
        <v>1419</v>
      </c>
      <c r="P121" t="s">
        <v>1453</v>
      </c>
      <c r="T121" s="23" t="s">
        <v>1267</v>
      </c>
      <c r="U121" s="23" t="b">
        <f t="shared" si="3"/>
        <v>0</v>
      </c>
      <c r="W121" s="124" t="s">
        <v>1268</v>
      </c>
      <c r="X121" s="126" t="s">
        <v>1340</v>
      </c>
      <c r="Z121" t="s">
        <v>1452</v>
      </c>
    </row>
    <row r="122" spans="1:26" x14ac:dyDescent="0.25">
      <c r="A122">
        <f t="shared" si="2"/>
        <v>118</v>
      </c>
      <c r="B122">
        <v>4</v>
      </c>
      <c r="C122" t="s">
        <v>1439</v>
      </c>
      <c r="E122">
        <v>23</v>
      </c>
      <c r="F122" t="s">
        <v>1454</v>
      </c>
      <c r="H122" s="124">
        <v>9</v>
      </c>
      <c r="I122" s="125">
        <v>2.1</v>
      </c>
      <c r="J122" t="s">
        <v>1377</v>
      </c>
      <c r="P122" t="s">
        <v>1455</v>
      </c>
      <c r="Q122" s="7" t="s">
        <v>1244</v>
      </c>
      <c r="T122" s="23" t="s">
        <v>1267</v>
      </c>
      <c r="U122" s="23" t="b">
        <f t="shared" si="3"/>
        <v>0</v>
      </c>
      <c r="W122" s="124" t="s">
        <v>1268</v>
      </c>
      <c r="X122" s="126" t="s">
        <v>1269</v>
      </c>
      <c r="Z122" t="s">
        <v>1270</v>
      </c>
    </row>
    <row r="123" spans="1:26" x14ac:dyDescent="0.25">
      <c r="A123">
        <f t="shared" si="2"/>
        <v>119</v>
      </c>
      <c r="B123">
        <v>4</v>
      </c>
      <c r="C123" t="s">
        <v>1439</v>
      </c>
      <c r="E123">
        <v>23</v>
      </c>
      <c r="F123" t="s">
        <v>1454</v>
      </c>
      <c r="H123" s="124">
        <v>9</v>
      </c>
      <c r="I123" s="125">
        <v>2.1</v>
      </c>
      <c r="J123" t="s">
        <v>1377</v>
      </c>
      <c r="P123" t="s">
        <v>1456</v>
      </c>
      <c r="Q123" s="7" t="s">
        <v>1244</v>
      </c>
      <c r="T123" s="23" t="s">
        <v>1267</v>
      </c>
      <c r="U123" s="23" t="b">
        <f t="shared" si="3"/>
        <v>0</v>
      </c>
      <c r="W123" s="124" t="s">
        <v>1268</v>
      </c>
      <c r="X123" s="126" t="s">
        <v>1269</v>
      </c>
      <c r="Z123" t="s">
        <v>1270</v>
      </c>
    </row>
    <row r="124" spans="1:26" x14ac:dyDescent="0.25">
      <c r="A124">
        <f t="shared" si="2"/>
        <v>120</v>
      </c>
      <c r="B124">
        <v>4</v>
      </c>
      <c r="C124" t="s">
        <v>1439</v>
      </c>
      <c r="E124">
        <v>23</v>
      </c>
      <c r="F124" t="s">
        <v>1454</v>
      </c>
      <c r="H124" s="124">
        <v>9</v>
      </c>
      <c r="I124" s="125">
        <v>2.1</v>
      </c>
      <c r="J124" t="s">
        <v>1377</v>
      </c>
      <c r="P124" t="s">
        <v>1457</v>
      </c>
      <c r="Q124" s="7" t="s">
        <v>1244</v>
      </c>
      <c r="T124" s="23" t="s">
        <v>1267</v>
      </c>
      <c r="U124" s="23" t="b">
        <f t="shared" si="3"/>
        <v>0</v>
      </c>
      <c r="W124" s="124" t="s">
        <v>1268</v>
      </c>
      <c r="X124" s="126" t="s">
        <v>1269</v>
      </c>
      <c r="Z124" t="s">
        <v>1270</v>
      </c>
    </row>
    <row r="125" spans="1:26" x14ac:dyDescent="0.25">
      <c r="A125">
        <f t="shared" si="2"/>
        <v>121</v>
      </c>
      <c r="B125">
        <v>4</v>
      </c>
      <c r="C125" t="s">
        <v>1439</v>
      </c>
      <c r="E125">
        <v>24</v>
      </c>
      <c r="F125" t="s">
        <v>42</v>
      </c>
      <c r="H125" s="124">
        <v>10</v>
      </c>
      <c r="I125" s="125">
        <v>2.1</v>
      </c>
      <c r="J125" t="s">
        <v>1433</v>
      </c>
      <c r="P125" t="s">
        <v>1458</v>
      </c>
      <c r="Q125" s="7" t="s">
        <v>1244</v>
      </c>
      <c r="T125" s="23" t="s">
        <v>1339</v>
      </c>
      <c r="U125" s="23" t="b">
        <f t="shared" si="3"/>
        <v>0</v>
      </c>
      <c r="W125" s="124" t="s">
        <v>1268</v>
      </c>
      <c r="X125" s="126" t="s">
        <v>1320</v>
      </c>
      <c r="Z125" t="s">
        <v>1389</v>
      </c>
    </row>
    <row r="126" spans="1:26" x14ac:dyDescent="0.25">
      <c r="A126">
        <f t="shared" si="2"/>
        <v>122</v>
      </c>
      <c r="B126">
        <v>4</v>
      </c>
      <c r="C126" t="s">
        <v>1439</v>
      </c>
      <c r="E126">
        <v>24</v>
      </c>
      <c r="F126" t="s">
        <v>42</v>
      </c>
      <c r="H126" s="124">
        <v>10</v>
      </c>
      <c r="I126" s="125">
        <v>2.1</v>
      </c>
      <c r="J126" t="s">
        <v>1433</v>
      </c>
      <c r="P126" t="s">
        <v>1438</v>
      </c>
      <c r="Q126" s="7" t="s">
        <v>1246</v>
      </c>
      <c r="R126" s="7" t="s">
        <v>1279</v>
      </c>
      <c r="T126" s="23" t="s">
        <v>1267</v>
      </c>
      <c r="U126" s="23" t="b">
        <f t="shared" si="3"/>
        <v>0</v>
      </c>
      <c r="W126" s="124" t="s">
        <v>1268</v>
      </c>
      <c r="X126" s="126" t="s">
        <v>1269</v>
      </c>
      <c r="Z126" t="s">
        <v>1270</v>
      </c>
    </row>
    <row r="127" spans="1:26" x14ac:dyDescent="0.25">
      <c r="A127">
        <f t="shared" si="2"/>
        <v>123</v>
      </c>
      <c r="B127">
        <v>4</v>
      </c>
      <c r="C127" t="s">
        <v>1439</v>
      </c>
      <c r="E127">
        <v>24</v>
      </c>
      <c r="F127" t="s">
        <v>42</v>
      </c>
      <c r="H127" s="124">
        <v>10</v>
      </c>
      <c r="I127" s="125">
        <v>2.1</v>
      </c>
      <c r="J127" t="s">
        <v>1433</v>
      </c>
      <c r="P127" t="s">
        <v>1459</v>
      </c>
      <c r="T127" s="23" t="s">
        <v>1267</v>
      </c>
      <c r="U127" s="23" t="b">
        <f t="shared" si="3"/>
        <v>0</v>
      </c>
      <c r="W127" s="124" t="s">
        <v>1268</v>
      </c>
      <c r="X127" s="126" t="s">
        <v>1340</v>
      </c>
      <c r="Z127" t="s">
        <v>1452</v>
      </c>
    </row>
    <row r="128" spans="1:26" x14ac:dyDescent="0.25">
      <c r="A128">
        <f t="shared" si="2"/>
        <v>124</v>
      </c>
      <c r="B128">
        <v>4</v>
      </c>
      <c r="C128" t="s">
        <v>1439</v>
      </c>
      <c r="E128">
        <v>24</v>
      </c>
      <c r="F128" t="s">
        <v>42</v>
      </c>
      <c r="H128" s="124">
        <v>10</v>
      </c>
      <c r="I128" s="125">
        <v>2.1</v>
      </c>
      <c r="J128" t="s">
        <v>1433</v>
      </c>
      <c r="P128" t="s">
        <v>1460</v>
      </c>
      <c r="T128" s="23" t="s">
        <v>1267</v>
      </c>
      <c r="U128" s="23" t="b">
        <f t="shared" si="3"/>
        <v>0</v>
      </c>
      <c r="W128" s="124" t="s">
        <v>1268</v>
      </c>
      <c r="X128" s="126" t="s">
        <v>1340</v>
      </c>
      <c r="Z128" t="s">
        <v>1452</v>
      </c>
    </row>
    <row r="129" spans="1:26" x14ac:dyDescent="0.25">
      <c r="A129">
        <f t="shared" si="2"/>
        <v>125</v>
      </c>
      <c r="B129">
        <v>4</v>
      </c>
      <c r="C129" t="s">
        <v>1439</v>
      </c>
      <c r="E129">
        <v>24</v>
      </c>
      <c r="F129" t="s">
        <v>42</v>
      </c>
      <c r="H129" s="124">
        <v>10</v>
      </c>
      <c r="I129" s="125">
        <v>2.1</v>
      </c>
      <c r="J129" t="s">
        <v>1433</v>
      </c>
      <c r="P129" t="s">
        <v>1461</v>
      </c>
      <c r="T129" s="23" t="s">
        <v>1267</v>
      </c>
      <c r="U129" s="23" t="b">
        <f t="shared" si="3"/>
        <v>0</v>
      </c>
      <c r="W129" s="124" t="s">
        <v>1268</v>
      </c>
      <c r="X129" s="126" t="s">
        <v>1340</v>
      </c>
      <c r="Z129" t="s">
        <v>1452</v>
      </c>
    </row>
    <row r="130" spans="1:26" x14ac:dyDescent="0.25">
      <c r="A130">
        <f t="shared" si="2"/>
        <v>126</v>
      </c>
      <c r="B130">
        <v>4</v>
      </c>
      <c r="C130" t="s">
        <v>1439</v>
      </c>
      <c r="E130">
        <v>24</v>
      </c>
      <c r="F130" t="s">
        <v>42</v>
      </c>
      <c r="H130" s="124">
        <v>10</v>
      </c>
      <c r="I130" s="125">
        <v>2.1</v>
      </c>
      <c r="J130" t="s">
        <v>1433</v>
      </c>
      <c r="P130" t="s">
        <v>1462</v>
      </c>
      <c r="T130" s="23" t="s">
        <v>1267</v>
      </c>
      <c r="U130" s="23" t="b">
        <f t="shared" si="3"/>
        <v>0</v>
      </c>
      <c r="W130" s="124" t="s">
        <v>1268</v>
      </c>
      <c r="X130" s="126" t="s">
        <v>1340</v>
      </c>
      <c r="Z130" t="s">
        <v>1452</v>
      </c>
    </row>
    <row r="131" spans="1:26" x14ac:dyDescent="0.25">
      <c r="A131">
        <f t="shared" si="2"/>
        <v>127</v>
      </c>
      <c r="B131">
        <v>4</v>
      </c>
      <c r="C131" t="s">
        <v>1439</v>
      </c>
      <c r="E131">
        <v>24</v>
      </c>
      <c r="F131" t="s">
        <v>42</v>
      </c>
      <c r="H131" s="124">
        <v>10</v>
      </c>
      <c r="I131" s="125">
        <v>2.1</v>
      </c>
      <c r="J131" t="s">
        <v>1433</v>
      </c>
      <c r="P131" t="s">
        <v>1463</v>
      </c>
      <c r="T131" s="23" t="s">
        <v>1267</v>
      </c>
      <c r="U131" s="23" t="b">
        <f t="shared" si="3"/>
        <v>0</v>
      </c>
      <c r="W131" s="124" t="s">
        <v>1268</v>
      </c>
      <c r="X131" s="126" t="s">
        <v>1340</v>
      </c>
      <c r="Z131" t="s">
        <v>1452</v>
      </c>
    </row>
    <row r="132" spans="1:26" x14ac:dyDescent="0.25">
      <c r="A132">
        <f t="shared" si="2"/>
        <v>128</v>
      </c>
      <c r="B132">
        <v>4</v>
      </c>
      <c r="C132" t="s">
        <v>1439</v>
      </c>
      <c r="E132">
        <v>24</v>
      </c>
      <c r="F132" t="s">
        <v>42</v>
      </c>
      <c r="H132" s="124">
        <v>10</v>
      </c>
      <c r="I132" s="125">
        <v>2.1</v>
      </c>
      <c r="J132" t="s">
        <v>1433</v>
      </c>
      <c r="P132" t="s">
        <v>1464</v>
      </c>
      <c r="T132" s="23" t="s">
        <v>1267</v>
      </c>
      <c r="U132" s="23" t="b">
        <f t="shared" si="3"/>
        <v>0</v>
      </c>
      <c r="W132" s="124" t="s">
        <v>1268</v>
      </c>
      <c r="X132" s="126" t="s">
        <v>1340</v>
      </c>
      <c r="Z132" t="s">
        <v>1452</v>
      </c>
    </row>
  </sheetData>
  <autoFilter ref="A4:Z132" xr:uid="{53B15C4F-3B36-494D-8394-B293374F5711}">
    <sortState xmlns:xlrd2="http://schemas.microsoft.com/office/spreadsheetml/2017/richdata2" ref="A5:Z132">
      <sortCondition ref="E4"/>
    </sortState>
  </autoFilter>
  <mergeCells count="8">
    <mergeCell ref="W1:X1"/>
    <mergeCell ref="L2:N2"/>
    <mergeCell ref="R2:R3"/>
    <mergeCell ref="S2:S3"/>
    <mergeCell ref="B1:C1"/>
    <mergeCell ref="E1:F1"/>
    <mergeCell ref="H1:I1"/>
    <mergeCell ref="L1:P1"/>
  </mergeCells>
  <conditionalFormatting sqref="A1:AB82 A85:AB1048576">
    <cfRule type="expression" dxfId="157" priority="19">
      <formula>OR(ISERR(FIND("Requires", $T1))=FALSE,ISERR(FIND("Could", $T1))=FALSE)</formula>
    </cfRule>
    <cfRule type="expression" dxfId="156" priority="20">
      <formula>OR(ISERR(FIND("Future", $T1))=FALSE,ISERR(FIND("Data not identified", $B1))=FALSE,ISERR(FIND("Cannot", $T1))=FALSE)</formula>
    </cfRule>
    <cfRule type="expression" dxfId="155" priority="21">
      <formula>OR(ISERR(FIND("Cleaned", $T1))=FALSE,ISERR(FIND("Ready", $T1))=FALSE)</formula>
    </cfRule>
    <cfRule type="expression" dxfId="154" priority="22">
      <formula>ISERR(FIND("Data preparation", $T1))=FALSE</formula>
    </cfRule>
    <cfRule type="expression" dxfId="153" priority="23">
      <formula>ISERR(FIND("Completed", $T1))=FALSE</formula>
    </cfRule>
    <cfRule type="expression" dxfId="152" priority="24">
      <formula>ISERR(FIND("No longer required", $T1))=FALSE</formula>
    </cfRule>
  </conditionalFormatting>
  <conditionalFormatting sqref="A83:AB83">
    <cfRule type="expression" dxfId="151" priority="13">
      <formula>OR(ISERR(FIND("Requires", $T83))=FALSE,ISERR(FIND("Could", $T83))=FALSE)</formula>
    </cfRule>
    <cfRule type="expression" dxfId="150" priority="14">
      <formula>OR(ISERR(FIND("Future", $T83))=FALSE,ISERR(FIND("Data not identified", $B83))=FALSE,ISERR(FIND("Cannot", $T83))=FALSE)</formula>
    </cfRule>
    <cfRule type="expression" dxfId="149" priority="15">
      <formula>OR(ISERR(FIND("Cleaned", $T83))=FALSE,ISERR(FIND("Ready", $T83))=FALSE)</formula>
    </cfRule>
    <cfRule type="expression" dxfId="148" priority="16">
      <formula>ISERR(FIND("Data preparation", $T83))=FALSE</formula>
    </cfRule>
    <cfRule type="expression" dxfId="147" priority="17">
      <formula>ISERR(FIND("Completed", $T83))=FALSE</formula>
    </cfRule>
    <cfRule type="expression" dxfId="146" priority="18">
      <formula>ISERR(FIND("No longer required", $T83))=FALSE</formula>
    </cfRule>
  </conditionalFormatting>
  <conditionalFormatting sqref="A84:Y84 AA84:AB84">
    <cfRule type="expression" dxfId="145" priority="7">
      <formula>OR(ISERR(FIND("Requires", $T84))=FALSE,ISERR(FIND("Could", $T84))=FALSE)</formula>
    </cfRule>
    <cfRule type="expression" dxfId="144" priority="8">
      <formula>OR(ISERR(FIND("Future", $T84))=FALSE,ISERR(FIND("Data not identified", $B84))=FALSE,ISERR(FIND("Cannot", $T84))=FALSE)</formula>
    </cfRule>
    <cfRule type="expression" dxfId="143" priority="9">
      <formula>OR(ISERR(FIND("Cleaned", $T84))=FALSE,ISERR(FIND("Ready", $T84))=FALSE)</formula>
    </cfRule>
    <cfRule type="expression" dxfId="142" priority="10">
      <formula>ISERR(FIND("Data preparation", $T84))=FALSE</formula>
    </cfRule>
    <cfRule type="expression" dxfId="141" priority="11">
      <formula>ISERR(FIND("Completed", $T84))=FALSE</formula>
    </cfRule>
    <cfRule type="expression" dxfId="140" priority="12">
      <formula>ISERR(FIND("No longer required", $T84))=FALSE</formula>
    </cfRule>
  </conditionalFormatting>
  <conditionalFormatting sqref="Z84">
    <cfRule type="expression" dxfId="139" priority="1">
      <formula>OR(ISERR(FIND("Requires", $T84))=FALSE,ISERR(FIND("Could", $T84))=FALSE)</formula>
    </cfRule>
    <cfRule type="expression" dxfId="138" priority="2">
      <formula>OR(ISERR(FIND("Future", $T84))=FALSE,ISERR(FIND("Data not identified", $B84))=FALSE,ISERR(FIND("Cannot", $T84))=FALSE)</formula>
    </cfRule>
    <cfRule type="expression" dxfId="137" priority="3">
      <formula>OR(ISERR(FIND("Cleaned", $T84))=FALSE,ISERR(FIND("Ready", $T84))=FALSE)</formula>
    </cfRule>
    <cfRule type="expression" dxfId="136" priority="4">
      <formula>ISERR(FIND("Data preparation", $T84))=FALSE</formula>
    </cfRule>
    <cfRule type="expression" dxfId="135" priority="5">
      <formula>ISERR(FIND("Completed", $T84))=FALSE</formula>
    </cfRule>
    <cfRule type="expression" dxfId="134" priority="6">
      <formula>ISERR(FIND("No longer required", $T84))=FALSE</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BN51"/>
  <sheetViews>
    <sheetView showGridLines="0" zoomScale="85" zoomScaleNormal="85" workbookViewId="0">
      <pane xSplit="4" ySplit="2" topLeftCell="E3" activePane="bottomRight" state="frozen"/>
      <selection pane="topRight" activeCell="AC1" sqref="AC1"/>
      <selection pane="bottomLeft" activeCell="A3" sqref="A3"/>
      <selection pane="bottomRight" activeCell="D21" sqref="D21"/>
    </sheetView>
  </sheetViews>
  <sheetFormatPr defaultColWidth="9.140625" defaultRowHeight="15" customHeight="1" x14ac:dyDescent="0.25"/>
  <cols>
    <col min="1" max="2" width="16.85546875" customWidth="1"/>
    <col min="3" max="3" width="25.5703125" style="1" customWidth="1"/>
    <col min="4" max="4" width="56" style="1" customWidth="1"/>
    <col min="5" max="5" width="14.7109375" style="48" customWidth="1"/>
    <col min="6" max="6" width="11.140625" style="48" customWidth="1"/>
    <col min="7" max="56" width="3.85546875" style="2" customWidth="1"/>
    <col min="57" max="57" width="84.85546875" style="1" customWidth="1"/>
    <col min="58" max="58" width="39" customWidth="1"/>
    <col min="59" max="59" width="37.85546875" customWidth="1"/>
    <col min="60" max="62" width="5.5703125" style="65" customWidth="1"/>
    <col min="63" max="63" width="1.85546875" style="2" customWidth="1"/>
    <col min="64" max="64" width="62.5703125" style="1" customWidth="1"/>
  </cols>
  <sheetData>
    <row r="1" spans="1:66" ht="15" customHeight="1" x14ac:dyDescent="0.25">
      <c r="A1" s="26" t="s">
        <v>326</v>
      </c>
      <c r="B1" s="26" t="s">
        <v>863</v>
      </c>
      <c r="C1" s="26" t="s">
        <v>2</v>
      </c>
      <c r="D1" s="3" t="s">
        <v>3</v>
      </c>
      <c r="E1" s="43" t="s">
        <v>285</v>
      </c>
      <c r="F1" s="43" t="s">
        <v>300</v>
      </c>
      <c r="G1" s="186" t="s">
        <v>233</v>
      </c>
      <c r="H1" s="186"/>
      <c r="I1" s="186"/>
      <c r="J1" s="186"/>
      <c r="K1" s="186"/>
      <c r="L1" s="186"/>
      <c r="M1" s="186"/>
      <c r="N1" s="186"/>
      <c r="O1" s="186"/>
      <c r="P1" s="186"/>
      <c r="Q1" s="186"/>
      <c r="R1" s="186"/>
      <c r="S1" s="186"/>
      <c r="T1" s="186"/>
      <c r="U1" s="186"/>
      <c r="V1" s="186"/>
      <c r="W1" s="186"/>
      <c r="X1" s="186"/>
      <c r="Y1" s="186"/>
      <c r="Z1" s="186"/>
      <c r="AA1" s="186"/>
      <c r="AB1" s="186"/>
      <c r="AC1" s="186"/>
      <c r="AD1" s="186"/>
      <c r="AE1" s="186"/>
      <c r="AF1" s="186"/>
      <c r="AG1" s="186"/>
      <c r="AH1" s="186"/>
      <c r="AI1" s="186"/>
      <c r="AJ1" s="186"/>
      <c r="AK1" s="186"/>
      <c r="AL1" s="186"/>
      <c r="AM1" s="186"/>
      <c r="AN1" s="186"/>
      <c r="AO1" s="186"/>
      <c r="AP1" s="186"/>
      <c r="AQ1" s="186"/>
      <c r="AR1" s="186"/>
      <c r="AS1" s="186"/>
      <c r="AT1" s="186"/>
      <c r="AU1" s="186"/>
      <c r="AV1" s="186"/>
      <c r="AW1" s="186"/>
      <c r="AX1" s="186"/>
      <c r="AY1" s="186"/>
      <c r="AZ1" s="186"/>
      <c r="BA1" s="186"/>
      <c r="BB1" s="186"/>
      <c r="BC1" s="186"/>
      <c r="BD1" s="186"/>
      <c r="BE1" s="9"/>
      <c r="BH1" s="190" t="s">
        <v>394</v>
      </c>
      <c r="BI1" s="190"/>
      <c r="BJ1" s="190"/>
      <c r="BK1" s="62"/>
      <c r="BL1" s="82" t="s">
        <v>381</v>
      </c>
      <c r="BM1" s="82"/>
      <c r="BN1" s="82"/>
    </row>
    <row r="2" spans="1:66" s="8" customFormat="1" ht="184.5" customHeight="1" x14ac:dyDescent="0.3">
      <c r="A2" s="24"/>
      <c r="B2" s="24"/>
      <c r="C2" s="24"/>
      <c r="D2" s="24"/>
      <c r="E2" s="44"/>
      <c r="F2" s="44"/>
      <c r="G2" s="28" t="s">
        <v>277</v>
      </c>
      <c r="H2" s="28" t="s">
        <v>383</v>
      </c>
      <c r="I2" s="28" t="s">
        <v>384</v>
      </c>
      <c r="J2" s="28" t="s">
        <v>385</v>
      </c>
      <c r="K2" s="28" t="s">
        <v>278</v>
      </c>
      <c r="L2" s="28" t="s">
        <v>260</v>
      </c>
      <c r="M2" s="28" t="s">
        <v>261</v>
      </c>
      <c r="N2" s="28" t="s">
        <v>247</v>
      </c>
      <c r="O2" s="28" t="s">
        <v>301</v>
      </c>
      <c r="P2" s="28" t="s">
        <v>303</v>
      </c>
      <c r="Q2" s="28" t="s">
        <v>304</v>
      </c>
      <c r="R2" s="28" t="s">
        <v>302</v>
      </c>
      <c r="S2" s="28" t="s">
        <v>282</v>
      </c>
      <c r="T2" s="28" t="s">
        <v>283</v>
      </c>
      <c r="U2" s="28" t="s">
        <v>282</v>
      </c>
      <c r="V2" s="28" t="s">
        <v>283</v>
      </c>
      <c r="W2" s="28" t="s">
        <v>256</v>
      </c>
      <c r="X2" s="28" t="s">
        <v>257</v>
      </c>
      <c r="Y2" s="29" t="s">
        <v>217</v>
      </c>
      <c r="Z2" s="28" t="s">
        <v>276</v>
      </c>
      <c r="AA2" s="28" t="s">
        <v>274</v>
      </c>
      <c r="AB2" s="28" t="s">
        <v>272</v>
      </c>
      <c r="AC2" s="28" t="s">
        <v>252</v>
      </c>
      <c r="AD2" s="28" t="s">
        <v>248</v>
      </c>
      <c r="AE2" s="28" t="s">
        <v>253</v>
      </c>
      <c r="AF2" s="28" t="s">
        <v>249</v>
      </c>
      <c r="AG2" s="29" t="s">
        <v>216</v>
      </c>
      <c r="AH2" s="28" t="s">
        <v>262</v>
      </c>
      <c r="AI2" s="28" t="s">
        <v>263</v>
      </c>
      <c r="AJ2" s="28" t="s">
        <v>264</v>
      </c>
      <c r="AK2" s="28" t="s">
        <v>259</v>
      </c>
      <c r="AL2" s="28" t="s">
        <v>265</v>
      </c>
      <c r="AM2" s="28" t="s">
        <v>258</v>
      </c>
      <c r="AN2" s="29" t="s">
        <v>231</v>
      </c>
      <c r="AO2" s="29" t="s">
        <v>232</v>
      </c>
      <c r="AP2" s="28" t="s">
        <v>270</v>
      </c>
      <c r="AQ2" s="28" t="s">
        <v>266</v>
      </c>
      <c r="AR2" s="28" t="s">
        <v>250</v>
      </c>
      <c r="AS2" s="28" t="s">
        <v>254</v>
      </c>
      <c r="AT2" s="28" t="s">
        <v>251</v>
      </c>
      <c r="AU2" s="28" t="s">
        <v>255</v>
      </c>
      <c r="AV2" s="29" t="s">
        <v>240</v>
      </c>
      <c r="AW2" s="28" t="s">
        <v>271</v>
      </c>
      <c r="AX2" s="28" t="s">
        <v>241</v>
      </c>
      <c r="AY2" s="28" t="s">
        <v>246</v>
      </c>
      <c r="AZ2" s="28" t="s">
        <v>245</v>
      </c>
      <c r="BA2" s="28" t="s">
        <v>244</v>
      </c>
      <c r="BB2" s="29" t="s">
        <v>286</v>
      </c>
      <c r="BC2" s="28" t="s">
        <v>284</v>
      </c>
      <c r="BD2" s="30" t="s">
        <v>287</v>
      </c>
      <c r="BE2" s="49" t="s">
        <v>330</v>
      </c>
      <c r="BF2" s="53" t="s">
        <v>329</v>
      </c>
      <c r="BG2" s="53" t="s">
        <v>347</v>
      </c>
      <c r="BH2" s="83" t="s">
        <v>393</v>
      </c>
      <c r="BI2" s="83" t="s">
        <v>395</v>
      </c>
      <c r="BJ2" s="83" t="s">
        <v>392</v>
      </c>
      <c r="BK2" s="49"/>
      <c r="BL2" s="53"/>
    </row>
    <row r="3" spans="1:66" s="4" customFormat="1" x14ac:dyDescent="0.25">
      <c r="A3" s="31" t="s">
        <v>35</v>
      </c>
      <c r="B3" s="31"/>
      <c r="C3" s="31"/>
      <c r="D3" s="31"/>
      <c r="E3" s="45"/>
      <c r="F3" s="45"/>
      <c r="G3" s="32"/>
      <c r="H3" s="32"/>
      <c r="I3" s="32"/>
      <c r="J3" s="32"/>
      <c r="K3" s="32"/>
      <c r="L3" s="32"/>
      <c r="M3" s="32"/>
      <c r="N3" s="32"/>
      <c r="O3" s="32"/>
      <c r="P3" s="32"/>
      <c r="Q3" s="32"/>
      <c r="R3" s="32"/>
      <c r="S3" s="32"/>
      <c r="T3" s="32"/>
      <c r="U3" s="32"/>
      <c r="V3" s="32"/>
      <c r="W3" s="32"/>
      <c r="X3" s="32"/>
      <c r="Y3" s="32"/>
      <c r="Z3" s="32"/>
      <c r="AA3" s="32"/>
      <c r="AB3" s="32"/>
      <c r="AC3" s="32"/>
      <c r="AD3" s="32"/>
      <c r="AE3" s="32"/>
      <c r="AF3" s="32"/>
      <c r="AG3" s="32"/>
      <c r="AH3" s="32"/>
      <c r="AI3" s="32"/>
      <c r="AJ3" s="32"/>
      <c r="AK3" s="32"/>
      <c r="AL3" s="32"/>
      <c r="AM3" s="32"/>
      <c r="AN3" s="32"/>
      <c r="AO3" s="32"/>
      <c r="AP3" s="32"/>
      <c r="AQ3" s="32"/>
      <c r="AR3" s="32"/>
      <c r="AS3" s="32"/>
      <c r="AT3" s="32"/>
      <c r="AU3" s="32"/>
      <c r="AV3" s="32"/>
      <c r="AW3" s="32"/>
      <c r="AX3" s="32"/>
      <c r="AY3" s="32"/>
      <c r="AZ3" s="32"/>
      <c r="BA3" s="32"/>
      <c r="BB3" s="32"/>
      <c r="BC3" s="32"/>
      <c r="BD3" s="33"/>
      <c r="BE3" s="34"/>
      <c r="BF3" s="16"/>
      <c r="BH3" s="75"/>
      <c r="BI3" s="75"/>
      <c r="BJ3" s="75"/>
      <c r="BK3" s="76"/>
      <c r="BL3" s="80"/>
    </row>
    <row r="4" spans="1:66" s="4" customFormat="1" ht="90" x14ac:dyDescent="0.25">
      <c r="A4" s="36"/>
      <c r="B4" s="36"/>
      <c r="C4" s="36" t="s">
        <v>38</v>
      </c>
      <c r="D4" s="25" t="s">
        <v>4</v>
      </c>
      <c r="E4" s="46" t="s">
        <v>315</v>
      </c>
      <c r="F4" s="46" t="s">
        <v>317</v>
      </c>
      <c r="G4" s="11"/>
      <c r="H4" s="11"/>
      <c r="I4" s="11" t="s">
        <v>55</v>
      </c>
      <c r="J4" s="11"/>
      <c r="K4" s="11"/>
      <c r="L4" s="11"/>
      <c r="M4" s="11"/>
      <c r="N4" s="11"/>
      <c r="O4" s="11" t="s">
        <v>55</v>
      </c>
      <c r="P4" s="11"/>
      <c r="Q4" s="11"/>
      <c r="R4" s="11"/>
      <c r="S4" s="11"/>
      <c r="T4" s="11"/>
      <c r="U4" s="11"/>
      <c r="V4" s="11"/>
      <c r="W4" s="11"/>
      <c r="X4" s="11"/>
      <c r="Y4" s="11"/>
      <c r="Z4" s="11"/>
      <c r="AA4" s="11"/>
      <c r="AB4" s="11"/>
      <c r="AC4" s="11"/>
      <c r="AD4" s="11"/>
      <c r="AE4" s="11"/>
      <c r="AF4" s="11"/>
      <c r="AG4" s="11"/>
      <c r="AH4" s="11"/>
      <c r="AI4" s="11"/>
      <c r="AJ4" s="11"/>
      <c r="AK4" s="11"/>
      <c r="AL4" s="11"/>
      <c r="AM4" s="11"/>
      <c r="AN4" s="11"/>
      <c r="AO4" s="11"/>
      <c r="AP4" s="11"/>
      <c r="AQ4" s="11"/>
      <c r="AR4" s="11"/>
      <c r="AS4" s="11"/>
      <c r="AT4" s="11"/>
      <c r="AU4" s="11"/>
      <c r="AV4" s="11"/>
      <c r="AW4" s="11"/>
      <c r="AX4" s="11"/>
      <c r="AY4" s="11"/>
      <c r="AZ4" s="11"/>
      <c r="BA4" s="11"/>
      <c r="BB4" s="11"/>
      <c r="BC4" s="11"/>
      <c r="BD4" s="14" t="s">
        <v>54</v>
      </c>
      <c r="BE4" s="50" t="s">
        <v>345</v>
      </c>
      <c r="BF4" s="55" t="s">
        <v>354</v>
      </c>
      <c r="BG4" s="67" t="s">
        <v>353</v>
      </c>
      <c r="BH4" s="58"/>
      <c r="BI4" s="58"/>
      <c r="BJ4" s="71"/>
      <c r="BK4" s="72"/>
      <c r="BL4" s="57" t="s">
        <v>396</v>
      </c>
    </row>
    <row r="5" spans="1:66" s="4" customFormat="1" ht="45" x14ac:dyDescent="0.25">
      <c r="A5" s="27"/>
      <c r="B5" s="27"/>
      <c r="C5" s="27"/>
      <c r="D5" s="25" t="s">
        <v>298</v>
      </c>
      <c r="E5" s="46" t="s">
        <v>315</v>
      </c>
      <c r="F5" s="46" t="s">
        <v>317</v>
      </c>
      <c r="G5" s="11"/>
      <c r="H5" s="11"/>
      <c r="I5" s="11" t="s">
        <v>55</v>
      </c>
      <c r="J5" s="11"/>
      <c r="K5" s="11"/>
      <c r="L5" s="11"/>
      <c r="M5" s="11"/>
      <c r="N5" s="11"/>
      <c r="O5" s="11" t="s">
        <v>55</v>
      </c>
      <c r="P5" s="11"/>
      <c r="Q5" s="11"/>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1"/>
      <c r="BA5" s="11"/>
      <c r="BB5" s="11"/>
      <c r="BC5" s="11"/>
      <c r="BD5" s="14" t="s">
        <v>54</v>
      </c>
      <c r="BE5" s="50" t="s">
        <v>343</v>
      </c>
      <c r="BF5" s="55" t="s">
        <v>354</v>
      </c>
      <c r="BG5" s="68" t="s">
        <v>355</v>
      </c>
      <c r="BH5" s="58"/>
      <c r="BI5" s="58"/>
      <c r="BJ5" s="71"/>
      <c r="BK5" s="72"/>
      <c r="BL5" s="57" t="s">
        <v>396</v>
      </c>
    </row>
    <row r="6" spans="1:66" s="4" customFormat="1" ht="45" x14ac:dyDescent="0.25">
      <c r="A6" s="37"/>
      <c r="B6" s="37"/>
      <c r="C6" s="37"/>
      <c r="D6" s="25" t="s">
        <v>299</v>
      </c>
      <c r="E6" s="46" t="s">
        <v>315</v>
      </c>
      <c r="F6" s="46" t="s">
        <v>317</v>
      </c>
      <c r="G6" s="11"/>
      <c r="H6" s="11"/>
      <c r="I6" s="11" t="s">
        <v>55</v>
      </c>
      <c r="J6" s="11"/>
      <c r="K6" s="11"/>
      <c r="L6" s="11"/>
      <c r="M6" s="11"/>
      <c r="N6" s="11"/>
      <c r="O6" s="11" t="s">
        <v>55</v>
      </c>
      <c r="P6" s="11"/>
      <c r="Q6" s="11"/>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1"/>
      <c r="BA6" s="11"/>
      <c r="BB6" s="11"/>
      <c r="BC6" s="11"/>
      <c r="BD6" s="14" t="s">
        <v>54</v>
      </c>
      <c r="BE6" s="50" t="s">
        <v>344</v>
      </c>
      <c r="BF6" s="55" t="s">
        <v>354</v>
      </c>
      <c r="BG6" s="68" t="s">
        <v>355</v>
      </c>
      <c r="BH6" s="58"/>
      <c r="BI6" s="58"/>
      <c r="BJ6" s="71"/>
      <c r="BK6" s="72"/>
      <c r="BL6" s="57" t="s">
        <v>396</v>
      </c>
    </row>
    <row r="7" spans="1:66" s="4" customFormat="1" ht="90" x14ac:dyDescent="0.25">
      <c r="A7" s="36"/>
      <c r="B7" s="36"/>
      <c r="C7" s="36" t="s">
        <v>37</v>
      </c>
      <c r="D7" s="10" t="s">
        <v>6</v>
      </c>
      <c r="E7" s="42" t="s">
        <v>54</v>
      </c>
      <c r="F7" s="42" t="s">
        <v>54</v>
      </c>
      <c r="G7" s="12"/>
      <c r="H7" s="12"/>
      <c r="I7" s="12"/>
      <c r="J7" s="12"/>
      <c r="K7" s="12"/>
      <c r="L7" s="12"/>
      <c r="M7" s="12"/>
      <c r="N7" s="12"/>
      <c r="O7" s="12"/>
      <c r="P7" s="12"/>
      <c r="Q7" s="12"/>
      <c r="R7" s="12"/>
      <c r="S7" s="12"/>
      <c r="T7" s="12"/>
      <c r="U7" s="12"/>
      <c r="V7" s="12"/>
      <c r="W7" s="12"/>
      <c r="X7" s="12"/>
      <c r="Y7" s="12"/>
      <c r="Z7" s="12"/>
      <c r="AA7" s="12"/>
      <c r="AB7" s="12"/>
      <c r="AC7" s="12"/>
      <c r="AD7" s="12"/>
      <c r="AE7" s="12"/>
      <c r="AF7" s="12"/>
      <c r="AG7" s="12"/>
      <c r="AH7" s="12"/>
      <c r="AI7" s="12"/>
      <c r="AJ7" s="12"/>
      <c r="AK7" s="12"/>
      <c r="AL7" s="12"/>
      <c r="AM7" s="12"/>
      <c r="AN7" s="12"/>
      <c r="AO7" s="12"/>
      <c r="AP7" s="12"/>
      <c r="AQ7" s="12"/>
      <c r="AR7" s="12"/>
      <c r="AS7" s="12"/>
      <c r="AT7" s="12"/>
      <c r="AU7" s="12"/>
      <c r="AV7" s="12"/>
      <c r="AW7" s="12"/>
      <c r="AX7" s="12"/>
      <c r="AY7" s="12"/>
      <c r="AZ7" s="12"/>
      <c r="BA7" s="12"/>
      <c r="BB7" s="12"/>
      <c r="BC7" s="12"/>
      <c r="BD7" s="15" t="s">
        <v>292</v>
      </c>
      <c r="BE7" s="51" t="s">
        <v>340</v>
      </c>
      <c r="BF7" s="55" t="s">
        <v>350</v>
      </c>
      <c r="BG7" s="68" t="s">
        <v>356</v>
      </c>
      <c r="BH7" s="58"/>
      <c r="BI7" s="58"/>
      <c r="BJ7" s="71"/>
      <c r="BK7" s="72"/>
      <c r="BL7" s="57" t="s">
        <v>397</v>
      </c>
    </row>
    <row r="8" spans="1:66" s="4" customFormat="1" ht="30" x14ac:dyDescent="0.25">
      <c r="A8" s="27"/>
      <c r="B8" s="27"/>
      <c r="C8" s="27"/>
      <c r="D8" s="10" t="s">
        <v>202</v>
      </c>
      <c r="E8" s="42" t="s">
        <v>387</v>
      </c>
      <c r="F8" s="46" t="s">
        <v>317</v>
      </c>
      <c r="G8" s="12" t="s">
        <v>55</v>
      </c>
      <c r="H8" s="12"/>
      <c r="I8" s="12"/>
      <c r="J8" s="12"/>
      <c r="K8" s="12"/>
      <c r="L8" s="12"/>
      <c r="M8" s="12"/>
      <c r="N8" s="12"/>
      <c r="O8" s="12"/>
      <c r="P8" s="12" t="s">
        <v>55</v>
      </c>
      <c r="Q8" s="12"/>
      <c r="R8" s="12"/>
      <c r="S8" s="12"/>
      <c r="T8" s="12"/>
      <c r="U8" s="12"/>
      <c r="V8" s="12"/>
      <c r="W8" s="12"/>
      <c r="X8" s="12"/>
      <c r="Y8" s="12"/>
      <c r="Z8" s="12"/>
      <c r="AA8" s="12"/>
      <c r="AB8" s="12"/>
      <c r="AC8" s="12"/>
      <c r="AD8" s="12"/>
      <c r="AE8" s="12"/>
      <c r="AF8" s="12"/>
      <c r="AG8" s="12"/>
      <c r="AH8" s="12"/>
      <c r="AI8" s="12"/>
      <c r="AJ8" s="12"/>
      <c r="AK8" s="12"/>
      <c r="AL8" s="12"/>
      <c r="AM8" s="12"/>
      <c r="AN8" s="12"/>
      <c r="AO8" s="12"/>
      <c r="AP8" s="12"/>
      <c r="AQ8" s="12"/>
      <c r="AR8" s="12"/>
      <c r="AS8" s="12"/>
      <c r="AT8" s="12"/>
      <c r="AU8" s="12"/>
      <c r="AV8" s="12"/>
      <c r="AW8" s="12"/>
      <c r="AX8" s="12"/>
      <c r="AY8" s="12"/>
      <c r="AZ8" s="12"/>
      <c r="BA8" s="12"/>
      <c r="BB8" s="12"/>
      <c r="BC8" s="12"/>
      <c r="BD8" s="15" t="s">
        <v>55</v>
      </c>
      <c r="BE8" s="51" t="s">
        <v>341</v>
      </c>
      <c r="BF8" s="55" t="s">
        <v>350</v>
      </c>
      <c r="BG8" s="69"/>
      <c r="BH8" s="78"/>
      <c r="BI8" s="59"/>
      <c r="BJ8" s="59"/>
      <c r="BK8" s="74"/>
      <c r="BL8" s="81" t="s">
        <v>410</v>
      </c>
    </row>
    <row r="9" spans="1:66" s="4" customFormat="1" ht="30" x14ac:dyDescent="0.25">
      <c r="A9" s="27"/>
      <c r="B9" s="27"/>
      <c r="C9" s="27"/>
      <c r="D9" s="10" t="s">
        <v>203</v>
      </c>
      <c r="E9" s="42" t="s">
        <v>387</v>
      </c>
      <c r="F9" s="46" t="s">
        <v>318</v>
      </c>
      <c r="G9" s="12" t="s">
        <v>55</v>
      </c>
      <c r="H9" s="12"/>
      <c r="I9" s="12"/>
      <c r="J9" s="12"/>
      <c r="K9" s="12"/>
      <c r="L9" s="12"/>
      <c r="M9" s="12"/>
      <c r="N9" s="12"/>
      <c r="O9" s="12"/>
      <c r="P9" s="12"/>
      <c r="Q9" s="12" t="s">
        <v>55</v>
      </c>
      <c r="R9" s="12"/>
      <c r="S9" s="12"/>
      <c r="T9" s="12"/>
      <c r="U9" s="12"/>
      <c r="V9" s="12"/>
      <c r="W9" s="12"/>
      <c r="X9" s="12"/>
      <c r="Y9" s="12"/>
      <c r="Z9" s="12"/>
      <c r="AA9" s="12"/>
      <c r="AB9" s="12"/>
      <c r="AC9" s="12"/>
      <c r="AD9" s="12"/>
      <c r="AE9" s="12"/>
      <c r="AF9" s="12"/>
      <c r="AG9" s="12"/>
      <c r="AH9" s="12"/>
      <c r="AI9" s="12"/>
      <c r="AJ9" s="12"/>
      <c r="AK9" s="12"/>
      <c r="AL9" s="12"/>
      <c r="AM9" s="12"/>
      <c r="AN9" s="12"/>
      <c r="AO9" s="12"/>
      <c r="AP9" s="12"/>
      <c r="AQ9" s="12"/>
      <c r="AR9" s="12"/>
      <c r="AS9" s="12"/>
      <c r="AT9" s="12"/>
      <c r="AU9" s="12"/>
      <c r="AV9" s="12"/>
      <c r="AW9" s="12"/>
      <c r="AX9" s="12"/>
      <c r="AY9" s="12"/>
      <c r="AZ9" s="12"/>
      <c r="BA9" s="12"/>
      <c r="BB9" s="12"/>
      <c r="BC9" s="12"/>
      <c r="BD9" s="15" t="s">
        <v>55</v>
      </c>
      <c r="BE9" s="51" t="s">
        <v>331</v>
      </c>
      <c r="BF9" s="55" t="s">
        <v>350</v>
      </c>
      <c r="BG9" s="68" t="s">
        <v>351</v>
      </c>
      <c r="BH9" s="79"/>
      <c r="BI9" s="58"/>
      <c r="BJ9" s="58"/>
      <c r="BK9" s="72"/>
      <c r="BL9" s="81" t="s">
        <v>410</v>
      </c>
    </row>
    <row r="10" spans="1:66" s="4" customFormat="1" ht="30" x14ac:dyDescent="0.25">
      <c r="A10" s="37"/>
      <c r="B10" s="37"/>
      <c r="C10" s="37"/>
      <c r="D10" s="10" t="s">
        <v>342</v>
      </c>
      <c r="E10" s="42" t="s">
        <v>387</v>
      </c>
      <c r="F10" s="46" t="s">
        <v>318</v>
      </c>
      <c r="G10" s="12" t="s">
        <v>55</v>
      </c>
      <c r="H10" s="12"/>
      <c r="I10" s="12"/>
      <c r="J10" s="12"/>
      <c r="K10" s="12"/>
      <c r="L10" s="12"/>
      <c r="M10" s="12"/>
      <c r="N10" s="12"/>
      <c r="O10" s="12"/>
      <c r="P10" s="12"/>
      <c r="Q10" s="12"/>
      <c r="R10" s="12" t="s">
        <v>55</v>
      </c>
      <c r="S10" s="12"/>
      <c r="T10" s="12"/>
      <c r="U10" s="12"/>
      <c r="V10" s="12"/>
      <c r="W10" s="12"/>
      <c r="X10" s="12"/>
      <c r="Y10" s="12"/>
      <c r="Z10" s="12"/>
      <c r="AA10" s="12"/>
      <c r="AB10" s="12"/>
      <c r="AC10" s="12"/>
      <c r="AD10" s="12"/>
      <c r="AE10" s="12"/>
      <c r="AF10" s="12"/>
      <c r="AG10" s="12"/>
      <c r="AH10" s="12"/>
      <c r="AI10" s="12"/>
      <c r="AJ10" s="12"/>
      <c r="AK10" s="12"/>
      <c r="AL10" s="12"/>
      <c r="AM10" s="12"/>
      <c r="AN10" s="12"/>
      <c r="AO10" s="12"/>
      <c r="AP10" s="12"/>
      <c r="AQ10" s="12"/>
      <c r="AR10" s="12"/>
      <c r="AS10" s="12"/>
      <c r="AT10" s="12"/>
      <c r="AU10" s="12"/>
      <c r="AV10" s="12"/>
      <c r="AW10" s="12"/>
      <c r="AX10" s="12"/>
      <c r="AY10" s="12"/>
      <c r="AZ10" s="12"/>
      <c r="BA10" s="12"/>
      <c r="BB10" s="12"/>
      <c r="BC10" s="12"/>
      <c r="BD10" s="15" t="s">
        <v>55</v>
      </c>
      <c r="BE10" s="51" t="s">
        <v>332</v>
      </c>
      <c r="BF10" s="55" t="s">
        <v>350</v>
      </c>
      <c r="BG10" s="68" t="s">
        <v>351</v>
      </c>
      <c r="BH10" s="79"/>
      <c r="BI10" s="58"/>
      <c r="BJ10" s="58"/>
      <c r="BK10" s="72"/>
      <c r="BL10" s="81" t="s">
        <v>410</v>
      </c>
    </row>
    <row r="11" spans="1:66" s="4" customFormat="1" ht="30" x14ac:dyDescent="0.25">
      <c r="A11" s="36"/>
      <c r="B11" s="36" t="s">
        <v>55</v>
      </c>
      <c r="C11" s="36" t="s">
        <v>39</v>
      </c>
      <c r="D11" s="10" t="s">
        <v>7</v>
      </c>
      <c r="E11" s="42" t="s">
        <v>387</v>
      </c>
      <c r="F11" s="46" t="s">
        <v>318</v>
      </c>
      <c r="G11" s="12" t="s">
        <v>55</v>
      </c>
      <c r="H11" s="12"/>
      <c r="I11" s="12"/>
      <c r="J11" s="12"/>
      <c r="K11" s="12"/>
      <c r="L11" s="12"/>
      <c r="M11" s="12"/>
      <c r="N11" s="12"/>
      <c r="O11" s="12"/>
      <c r="P11" s="12"/>
      <c r="Q11" s="12"/>
      <c r="R11" s="12"/>
      <c r="S11" s="12" t="s">
        <v>55</v>
      </c>
      <c r="T11" s="12" t="s">
        <v>55</v>
      </c>
      <c r="U11" s="12" t="s">
        <v>55</v>
      </c>
      <c r="V11" s="12" t="s">
        <v>55</v>
      </c>
      <c r="W11" s="12" t="s">
        <v>55</v>
      </c>
      <c r="X11" s="12"/>
      <c r="Y11" s="12"/>
      <c r="Z11" s="12"/>
      <c r="AA11" s="12"/>
      <c r="AB11" s="12"/>
      <c r="AC11" s="12"/>
      <c r="AD11" s="12"/>
      <c r="AE11" s="12"/>
      <c r="AF11" s="12"/>
      <c r="AG11" s="12"/>
      <c r="AH11" s="12"/>
      <c r="AI11" s="12"/>
      <c r="AJ11" s="12"/>
      <c r="AK11" s="12"/>
      <c r="AL11" s="12"/>
      <c r="AM11" s="12"/>
      <c r="AN11" s="12"/>
      <c r="AO11" s="12"/>
      <c r="AP11" s="12"/>
      <c r="AQ11" s="12"/>
      <c r="AR11" s="12"/>
      <c r="AS11" s="12"/>
      <c r="AT11" s="12"/>
      <c r="AU11" s="12"/>
      <c r="AV11" s="12"/>
      <c r="AW11" s="12"/>
      <c r="AX11" s="12"/>
      <c r="AY11" s="12"/>
      <c r="AZ11" s="12"/>
      <c r="BA11" s="12"/>
      <c r="BB11" s="12"/>
      <c r="BC11" s="12"/>
      <c r="BD11" s="15" t="s">
        <v>55</v>
      </c>
      <c r="BE11" s="51"/>
      <c r="BF11" s="55" t="s">
        <v>350</v>
      </c>
      <c r="BG11" s="60"/>
      <c r="BH11" s="78"/>
      <c r="BI11" s="59"/>
      <c r="BJ11" s="59"/>
      <c r="BK11" s="74"/>
      <c r="BL11" s="81" t="s">
        <v>410</v>
      </c>
    </row>
    <row r="12" spans="1:66" s="4" customFormat="1" ht="45" x14ac:dyDescent="0.25">
      <c r="A12" s="37"/>
      <c r="B12" s="37" t="s">
        <v>55</v>
      </c>
      <c r="C12" s="37"/>
      <c r="D12" s="10" t="s">
        <v>8</v>
      </c>
      <c r="E12" s="42" t="s">
        <v>387</v>
      </c>
      <c r="F12" s="46" t="s">
        <v>319</v>
      </c>
      <c r="G12" s="12" t="s">
        <v>55</v>
      </c>
      <c r="H12" s="12"/>
      <c r="I12" s="12"/>
      <c r="J12" s="12"/>
      <c r="K12" s="12"/>
      <c r="L12" s="12"/>
      <c r="M12" s="12"/>
      <c r="N12" s="12"/>
      <c r="O12" s="12"/>
      <c r="P12" s="12"/>
      <c r="Q12" s="12"/>
      <c r="R12" s="12"/>
      <c r="S12" s="12" t="s">
        <v>55</v>
      </c>
      <c r="T12" s="12" t="s">
        <v>55</v>
      </c>
      <c r="U12" s="12" t="s">
        <v>55</v>
      </c>
      <c r="V12" s="12" t="s">
        <v>55</v>
      </c>
      <c r="W12" s="12"/>
      <c r="X12" s="12" t="s">
        <v>55</v>
      </c>
      <c r="Y12" s="12"/>
      <c r="Z12" s="12"/>
      <c r="AA12" s="12"/>
      <c r="AB12" s="12"/>
      <c r="AC12" s="12"/>
      <c r="AD12" s="12"/>
      <c r="AE12" s="12"/>
      <c r="AF12" s="12"/>
      <c r="AG12" s="12"/>
      <c r="AH12" s="12"/>
      <c r="AI12" s="12"/>
      <c r="AJ12" s="12"/>
      <c r="AK12" s="12"/>
      <c r="AL12" s="12"/>
      <c r="AM12" s="12"/>
      <c r="AN12" s="12"/>
      <c r="AO12" s="12"/>
      <c r="AP12" s="12"/>
      <c r="AQ12" s="12"/>
      <c r="AR12" s="12"/>
      <c r="AS12" s="12"/>
      <c r="AT12" s="12"/>
      <c r="AU12" s="12"/>
      <c r="AV12" s="12"/>
      <c r="AW12" s="12"/>
      <c r="AX12" s="12"/>
      <c r="AY12" s="12"/>
      <c r="AZ12" s="12"/>
      <c r="BA12" s="12"/>
      <c r="BB12" s="12"/>
      <c r="BC12" s="12"/>
      <c r="BD12" s="15" t="s">
        <v>55</v>
      </c>
      <c r="BE12" s="51"/>
      <c r="BF12" s="55" t="s">
        <v>350</v>
      </c>
      <c r="BG12" s="68" t="s">
        <v>352</v>
      </c>
      <c r="BH12" s="79"/>
      <c r="BI12" s="58"/>
      <c r="BJ12" s="58"/>
      <c r="BK12" s="72"/>
      <c r="BL12" s="81" t="s">
        <v>410</v>
      </c>
    </row>
    <row r="13" spans="1:66" s="4" customFormat="1" ht="28.5" x14ac:dyDescent="0.25">
      <c r="A13" s="36"/>
      <c r="B13" s="36" t="s">
        <v>55</v>
      </c>
      <c r="C13" s="36" t="s">
        <v>311</v>
      </c>
      <c r="D13" s="10" t="s">
        <v>9</v>
      </c>
      <c r="E13" s="42" t="s">
        <v>54</v>
      </c>
      <c r="F13" s="42" t="s">
        <v>54</v>
      </c>
      <c r="G13" s="12"/>
      <c r="H13" s="12"/>
      <c r="I13" s="12"/>
      <c r="J13" s="12"/>
      <c r="K13" s="12"/>
      <c r="L13" s="12"/>
      <c r="M13" s="12"/>
      <c r="N13" s="12"/>
      <c r="O13" s="12"/>
      <c r="P13" s="12"/>
      <c r="Q13" s="12"/>
      <c r="R13" s="12"/>
      <c r="S13" s="12"/>
      <c r="T13" s="12"/>
      <c r="U13" s="12"/>
      <c r="V13" s="12"/>
      <c r="W13" s="12"/>
      <c r="X13" s="12"/>
      <c r="Y13" s="13"/>
      <c r="Z13" s="12"/>
      <c r="AA13" s="12"/>
      <c r="AB13" s="12"/>
      <c r="AC13" s="12"/>
      <c r="AD13" s="12"/>
      <c r="AE13" s="12"/>
      <c r="AF13" s="12"/>
      <c r="AG13" s="12"/>
      <c r="AH13" s="12"/>
      <c r="AI13" s="12"/>
      <c r="AJ13" s="12"/>
      <c r="AK13" s="12"/>
      <c r="AL13" s="12"/>
      <c r="AM13" s="12"/>
      <c r="AN13" s="12"/>
      <c r="AO13" s="12"/>
      <c r="AP13" s="12"/>
      <c r="AQ13" s="12"/>
      <c r="AR13" s="12"/>
      <c r="AS13" s="12"/>
      <c r="AT13" s="12"/>
      <c r="AU13" s="12"/>
      <c r="AV13" s="12"/>
      <c r="AW13" s="12"/>
      <c r="AX13" s="12"/>
      <c r="AY13" s="12"/>
      <c r="AZ13" s="12"/>
      <c r="BA13" s="12"/>
      <c r="BB13" s="12"/>
      <c r="BC13" s="12"/>
      <c r="BD13" s="15"/>
      <c r="BE13" s="51" t="s">
        <v>328</v>
      </c>
      <c r="BF13" s="55" t="s">
        <v>350</v>
      </c>
      <c r="BG13" s="69" t="s">
        <v>357</v>
      </c>
      <c r="BH13" s="59"/>
      <c r="BI13" s="73"/>
      <c r="BJ13" s="59"/>
      <c r="BK13" s="74"/>
      <c r="BL13" s="57" t="s">
        <v>400</v>
      </c>
    </row>
    <row r="14" spans="1:66" s="4" customFormat="1" ht="30" customHeight="1" x14ac:dyDescent="0.25">
      <c r="A14" s="27"/>
      <c r="B14" s="27" t="s">
        <v>55</v>
      </c>
      <c r="C14" s="27"/>
      <c r="D14" s="10" t="s">
        <v>10</v>
      </c>
      <c r="E14" s="42" t="s">
        <v>387</v>
      </c>
      <c r="F14" s="42" t="s">
        <v>320</v>
      </c>
      <c r="G14" s="12" t="s">
        <v>55</v>
      </c>
      <c r="H14" s="12"/>
      <c r="I14" s="12"/>
      <c r="J14" s="12"/>
      <c r="K14" s="12"/>
      <c r="L14" s="12"/>
      <c r="M14" s="12"/>
      <c r="N14" s="12"/>
      <c r="O14" s="12"/>
      <c r="P14" s="12"/>
      <c r="Q14" s="12"/>
      <c r="R14" s="12"/>
      <c r="S14" s="12"/>
      <c r="T14" s="12"/>
      <c r="U14" s="12"/>
      <c r="V14" s="12"/>
      <c r="W14" s="12"/>
      <c r="X14" s="12"/>
      <c r="Y14" s="12"/>
      <c r="Z14" s="12" t="s">
        <v>55</v>
      </c>
      <c r="AA14" s="12"/>
      <c r="AB14" s="12"/>
      <c r="AC14" s="12"/>
      <c r="AD14" s="12"/>
      <c r="AE14" s="12"/>
      <c r="AF14" s="12"/>
      <c r="AG14" s="12"/>
      <c r="AH14" s="12"/>
      <c r="AI14" s="12"/>
      <c r="AJ14" s="12"/>
      <c r="AK14" s="12"/>
      <c r="AL14" s="12"/>
      <c r="AM14" s="12"/>
      <c r="AN14" s="12"/>
      <c r="AO14" s="12"/>
      <c r="AP14" s="12"/>
      <c r="AQ14" s="12"/>
      <c r="AR14" s="12"/>
      <c r="AS14" s="12"/>
      <c r="AT14" s="12"/>
      <c r="AU14" s="12"/>
      <c r="AV14" s="12"/>
      <c r="AW14" s="12"/>
      <c r="AX14" s="12"/>
      <c r="AY14" s="12"/>
      <c r="AZ14" s="12"/>
      <c r="BA14" s="12"/>
      <c r="BB14" s="12"/>
      <c r="BC14" s="12"/>
      <c r="BD14" s="15" t="s">
        <v>54</v>
      </c>
      <c r="BE14" s="51" t="s">
        <v>346</v>
      </c>
      <c r="BF14" s="55" t="s">
        <v>350</v>
      </c>
      <c r="BG14" s="69"/>
      <c r="BH14" s="78"/>
      <c r="BI14" s="59"/>
      <c r="BJ14" s="59"/>
      <c r="BK14" s="74"/>
      <c r="BL14" s="81" t="s">
        <v>401</v>
      </c>
    </row>
    <row r="15" spans="1:66" s="4" customFormat="1" ht="30" x14ac:dyDescent="0.25">
      <c r="A15" s="27"/>
      <c r="B15" s="27"/>
      <c r="C15" s="27"/>
      <c r="D15" s="10" t="s">
        <v>206</v>
      </c>
      <c r="E15" s="42" t="s">
        <v>387</v>
      </c>
      <c r="F15" s="46" t="s">
        <v>319</v>
      </c>
      <c r="G15" s="12" t="s">
        <v>55</v>
      </c>
      <c r="H15" s="12"/>
      <c r="I15" s="12"/>
      <c r="J15" s="12"/>
      <c r="K15" s="12"/>
      <c r="L15" s="12"/>
      <c r="M15" s="12"/>
      <c r="N15" s="12"/>
      <c r="O15" s="12"/>
      <c r="P15" s="12"/>
      <c r="Q15" s="12"/>
      <c r="R15" s="12"/>
      <c r="S15" s="12"/>
      <c r="T15" s="12"/>
      <c r="U15" s="12"/>
      <c r="V15" s="12"/>
      <c r="W15" s="12"/>
      <c r="X15" s="12"/>
      <c r="Y15" s="12"/>
      <c r="Z15" s="12"/>
      <c r="AA15" s="12" t="s">
        <v>55</v>
      </c>
      <c r="AB15" s="12"/>
      <c r="AC15" s="12"/>
      <c r="AD15" s="12"/>
      <c r="AE15" s="12"/>
      <c r="AF15" s="12"/>
      <c r="AG15" s="12"/>
      <c r="AH15" s="12"/>
      <c r="AI15" s="12"/>
      <c r="AJ15" s="12"/>
      <c r="AK15" s="12"/>
      <c r="AL15" s="12"/>
      <c r="AM15" s="12"/>
      <c r="AN15" s="12"/>
      <c r="AO15" s="12"/>
      <c r="AP15" s="12"/>
      <c r="AQ15" s="12"/>
      <c r="AR15" s="12"/>
      <c r="AS15" s="12"/>
      <c r="AT15" s="12"/>
      <c r="AU15" s="12"/>
      <c r="AV15" s="12"/>
      <c r="AW15" s="12"/>
      <c r="AX15" s="12"/>
      <c r="AY15" s="12"/>
      <c r="AZ15" s="12"/>
      <c r="BA15" s="12"/>
      <c r="BB15" s="12"/>
      <c r="BC15" s="12"/>
      <c r="BD15" s="15" t="s">
        <v>55</v>
      </c>
      <c r="BE15" s="51"/>
      <c r="BF15" s="55" t="s">
        <v>350</v>
      </c>
      <c r="BG15" s="69"/>
      <c r="BH15" s="78"/>
      <c r="BI15" s="59"/>
      <c r="BJ15" s="59"/>
      <c r="BK15" s="74"/>
      <c r="BL15" s="81" t="s">
        <v>410</v>
      </c>
    </row>
    <row r="16" spans="1:66" s="4" customFormat="1" ht="30" x14ac:dyDescent="0.25">
      <c r="A16" s="37"/>
      <c r="B16" s="37"/>
      <c r="C16" s="37"/>
      <c r="D16" s="10" t="s">
        <v>293</v>
      </c>
      <c r="E16" s="42" t="s">
        <v>387</v>
      </c>
      <c r="F16" s="46" t="s">
        <v>321</v>
      </c>
      <c r="G16" s="12" t="s">
        <v>55</v>
      </c>
      <c r="H16" s="12"/>
      <c r="I16" s="12"/>
      <c r="J16" s="12"/>
      <c r="K16" s="12"/>
      <c r="L16" s="12"/>
      <c r="M16" s="12"/>
      <c r="N16" s="12"/>
      <c r="O16" s="12"/>
      <c r="P16" s="12"/>
      <c r="Q16" s="12"/>
      <c r="R16" s="12"/>
      <c r="S16" s="12"/>
      <c r="T16" s="12"/>
      <c r="U16" s="12"/>
      <c r="V16" s="12"/>
      <c r="W16" s="12"/>
      <c r="X16" s="12"/>
      <c r="Y16" s="12"/>
      <c r="Z16" s="12"/>
      <c r="AA16" s="12"/>
      <c r="AB16" s="12" t="s">
        <v>55</v>
      </c>
      <c r="AC16" s="12"/>
      <c r="AD16" s="12"/>
      <c r="AE16" s="12"/>
      <c r="AF16" s="12"/>
      <c r="AG16" s="12"/>
      <c r="AH16" s="12"/>
      <c r="AI16" s="12"/>
      <c r="AJ16" s="12"/>
      <c r="AK16" s="12"/>
      <c r="AL16" s="12"/>
      <c r="AM16" s="12"/>
      <c r="AN16" s="12"/>
      <c r="AO16" s="12"/>
      <c r="AP16" s="12"/>
      <c r="AQ16" s="12"/>
      <c r="AR16" s="12"/>
      <c r="AS16" s="12"/>
      <c r="AT16" s="12"/>
      <c r="AU16" s="12"/>
      <c r="AV16" s="12"/>
      <c r="AW16" s="12"/>
      <c r="AX16" s="12"/>
      <c r="AY16" s="12"/>
      <c r="AZ16" s="12"/>
      <c r="BA16" s="12"/>
      <c r="BB16" s="12"/>
      <c r="BC16" s="12"/>
      <c r="BD16" s="15" t="s">
        <v>54</v>
      </c>
      <c r="BE16" s="51" t="s">
        <v>333</v>
      </c>
      <c r="BF16" s="55" t="s">
        <v>350</v>
      </c>
      <c r="BG16" s="69"/>
      <c r="BH16" s="78"/>
      <c r="BI16" s="59"/>
      <c r="BJ16" s="59"/>
      <c r="BK16" s="74"/>
      <c r="BL16" s="81" t="s">
        <v>410</v>
      </c>
    </row>
    <row r="17" spans="1:64" s="4" customFormat="1" ht="30" customHeight="1" x14ac:dyDescent="0.25">
      <c r="A17" s="36"/>
      <c r="B17" s="36"/>
      <c r="C17" s="36" t="s">
        <v>40</v>
      </c>
      <c r="D17" s="10" t="s">
        <v>11</v>
      </c>
      <c r="E17" s="42" t="s">
        <v>387</v>
      </c>
      <c r="F17" s="42" t="s">
        <v>322</v>
      </c>
      <c r="G17" s="12" t="s">
        <v>55</v>
      </c>
      <c r="H17" s="12"/>
      <c r="I17" s="12"/>
      <c r="J17" s="12"/>
      <c r="K17" s="12"/>
      <c r="L17" s="12"/>
      <c r="M17" s="12"/>
      <c r="N17" s="12"/>
      <c r="O17" s="12"/>
      <c r="P17" s="12"/>
      <c r="Q17" s="12"/>
      <c r="R17" s="12"/>
      <c r="S17" s="12"/>
      <c r="T17" s="12"/>
      <c r="U17" s="12"/>
      <c r="V17" s="12"/>
      <c r="W17" s="12"/>
      <c r="X17" s="12"/>
      <c r="Y17" s="12"/>
      <c r="Z17" s="12"/>
      <c r="AA17" s="12"/>
      <c r="AB17" s="12"/>
      <c r="AC17" s="12" t="s">
        <v>55</v>
      </c>
      <c r="AD17" s="12" t="s">
        <v>55</v>
      </c>
      <c r="AE17" s="12"/>
      <c r="AF17" s="12"/>
      <c r="AG17" s="12"/>
      <c r="AH17" s="12"/>
      <c r="AI17" s="12"/>
      <c r="AJ17" s="12"/>
      <c r="AK17" s="12"/>
      <c r="AL17" s="12"/>
      <c r="AM17" s="12"/>
      <c r="AN17" s="12"/>
      <c r="AO17" s="12"/>
      <c r="AP17" s="12"/>
      <c r="AQ17" s="12"/>
      <c r="AR17" s="12"/>
      <c r="AS17" s="12"/>
      <c r="AT17" s="12"/>
      <c r="AU17" s="12"/>
      <c r="AV17" s="12"/>
      <c r="AW17" s="12"/>
      <c r="AX17" s="12"/>
      <c r="AY17" s="12"/>
      <c r="AZ17" s="12"/>
      <c r="BA17" s="12"/>
      <c r="BB17" s="12"/>
      <c r="BC17" s="12"/>
      <c r="BD17" s="15" t="s">
        <v>55</v>
      </c>
      <c r="BE17" s="51"/>
      <c r="BF17" s="55" t="s">
        <v>350</v>
      </c>
      <c r="BG17" s="68" t="s">
        <v>358</v>
      </c>
      <c r="BH17" s="78"/>
      <c r="BI17" s="58"/>
      <c r="BJ17" s="58"/>
      <c r="BK17" s="72"/>
      <c r="BL17" s="81" t="s">
        <v>398</v>
      </c>
    </row>
    <row r="18" spans="1:64" s="4" customFormat="1" ht="30" customHeight="1" x14ac:dyDescent="0.25">
      <c r="A18" s="37"/>
      <c r="B18" s="37"/>
      <c r="C18" s="37"/>
      <c r="D18" s="10" t="s">
        <v>294</v>
      </c>
      <c r="E18" s="42" t="s">
        <v>387</v>
      </c>
      <c r="F18" s="42" t="s">
        <v>322</v>
      </c>
      <c r="G18" s="12" t="s">
        <v>55</v>
      </c>
      <c r="H18" s="12"/>
      <c r="I18" s="12"/>
      <c r="J18" s="12"/>
      <c r="K18" s="12" t="s">
        <v>55</v>
      </c>
      <c r="L18" s="12" t="s">
        <v>55</v>
      </c>
      <c r="M18" s="12" t="s">
        <v>55</v>
      </c>
      <c r="N18" s="12"/>
      <c r="O18" s="12"/>
      <c r="P18" s="12"/>
      <c r="Q18" s="12"/>
      <c r="R18" s="12"/>
      <c r="S18" s="12"/>
      <c r="T18" s="12"/>
      <c r="U18" s="12"/>
      <c r="V18" s="12"/>
      <c r="W18" s="12"/>
      <c r="X18" s="12"/>
      <c r="Y18" s="12"/>
      <c r="Z18" s="12"/>
      <c r="AA18" s="12"/>
      <c r="AB18" s="12"/>
      <c r="AC18" s="12" t="s">
        <v>55</v>
      </c>
      <c r="AD18" s="12" t="s">
        <v>55</v>
      </c>
      <c r="AE18" s="12"/>
      <c r="AF18" s="12"/>
      <c r="AG18" s="12"/>
      <c r="AH18" s="12"/>
      <c r="AI18" s="12"/>
      <c r="AJ18" s="12"/>
      <c r="AK18" s="12"/>
      <c r="AL18" s="12"/>
      <c r="AM18" s="12"/>
      <c r="AN18" s="12"/>
      <c r="AO18" s="12"/>
      <c r="AP18" s="12"/>
      <c r="AQ18" s="12"/>
      <c r="AR18" s="12"/>
      <c r="AS18" s="12"/>
      <c r="AT18" s="12"/>
      <c r="AU18" s="12"/>
      <c r="AV18" s="12"/>
      <c r="AW18" s="12"/>
      <c r="AX18" s="12"/>
      <c r="AY18" s="12"/>
      <c r="AZ18" s="12"/>
      <c r="BA18" s="12"/>
      <c r="BB18" s="12"/>
      <c r="BC18" s="12"/>
      <c r="BD18" s="15" t="s">
        <v>55</v>
      </c>
      <c r="BE18" s="51"/>
      <c r="BF18" s="55" t="s">
        <v>362</v>
      </c>
      <c r="BG18" s="61" t="s">
        <v>378</v>
      </c>
      <c r="BH18" s="78"/>
      <c r="BI18" s="58"/>
      <c r="BJ18" s="58"/>
      <c r="BK18" s="72"/>
      <c r="BL18" s="81" t="s">
        <v>402</v>
      </c>
    </row>
    <row r="19" spans="1:64" s="4" customFormat="1" ht="30" customHeight="1" x14ac:dyDescent="0.25">
      <c r="A19" s="36"/>
      <c r="B19" s="36"/>
      <c r="C19" s="36" t="s">
        <v>312</v>
      </c>
      <c r="D19" s="10" t="s">
        <v>57</v>
      </c>
      <c r="E19" s="42" t="s">
        <v>387</v>
      </c>
      <c r="F19" s="42" t="s">
        <v>322</v>
      </c>
      <c r="G19" s="12" t="s">
        <v>55</v>
      </c>
      <c r="H19" s="12"/>
      <c r="I19" s="12"/>
      <c r="J19" s="12"/>
      <c r="K19" s="12" t="s">
        <v>55</v>
      </c>
      <c r="L19" s="12" t="s">
        <v>55</v>
      </c>
      <c r="M19" s="12" t="s">
        <v>55</v>
      </c>
      <c r="N19" s="12"/>
      <c r="O19" s="12"/>
      <c r="P19" s="12"/>
      <c r="Q19" s="12"/>
      <c r="R19" s="12"/>
      <c r="S19" s="12"/>
      <c r="T19" s="12"/>
      <c r="U19" s="12"/>
      <c r="V19" s="12"/>
      <c r="W19" s="12"/>
      <c r="X19" s="12"/>
      <c r="Y19" s="12"/>
      <c r="Z19" s="12"/>
      <c r="AA19" s="12"/>
      <c r="AB19" s="12"/>
      <c r="AC19" s="12"/>
      <c r="AD19" s="12"/>
      <c r="AE19" s="12" t="s">
        <v>55</v>
      </c>
      <c r="AF19" s="12" t="s">
        <v>55</v>
      </c>
      <c r="AG19" s="12"/>
      <c r="AH19" s="12"/>
      <c r="AI19" s="12"/>
      <c r="AJ19" s="12"/>
      <c r="AK19" s="12"/>
      <c r="AL19" s="12"/>
      <c r="AM19" s="12"/>
      <c r="AN19" s="12"/>
      <c r="AO19" s="12"/>
      <c r="AP19" s="12"/>
      <c r="AQ19" s="12"/>
      <c r="AR19" s="12"/>
      <c r="AS19" s="12"/>
      <c r="AT19" s="12"/>
      <c r="AU19" s="12"/>
      <c r="AV19" s="12"/>
      <c r="AW19" s="12"/>
      <c r="AX19" s="12"/>
      <c r="AY19" s="12"/>
      <c r="AZ19" s="12"/>
      <c r="BA19" s="12"/>
      <c r="BB19" s="12"/>
      <c r="BC19" s="12"/>
      <c r="BD19" s="15" t="s">
        <v>55</v>
      </c>
      <c r="BE19" s="51"/>
      <c r="BF19" s="55" t="s">
        <v>362</v>
      </c>
      <c r="BG19" s="68" t="s">
        <v>377</v>
      </c>
      <c r="BH19" s="58"/>
      <c r="BI19" s="58"/>
      <c r="BJ19" s="71"/>
      <c r="BK19" s="72"/>
      <c r="BL19" s="57" t="s">
        <v>399</v>
      </c>
    </row>
    <row r="20" spans="1:64" s="4" customFormat="1" ht="30" customHeight="1" x14ac:dyDescent="0.25">
      <c r="A20" s="37"/>
      <c r="B20" s="37"/>
      <c r="C20" s="37"/>
      <c r="D20" s="10" t="s">
        <v>56</v>
      </c>
      <c r="E20" s="42" t="s">
        <v>387</v>
      </c>
      <c r="F20" s="42" t="s">
        <v>322</v>
      </c>
      <c r="G20" s="12" t="s">
        <v>55</v>
      </c>
      <c r="H20" s="12"/>
      <c r="I20" s="12"/>
      <c r="J20" s="12"/>
      <c r="K20" s="12" t="s">
        <v>55</v>
      </c>
      <c r="L20" s="12" t="s">
        <v>55</v>
      </c>
      <c r="M20" s="12" t="s">
        <v>55</v>
      </c>
      <c r="N20" s="12"/>
      <c r="O20" s="12"/>
      <c r="P20" s="12"/>
      <c r="Q20" s="12"/>
      <c r="R20" s="12"/>
      <c r="S20" s="12"/>
      <c r="T20" s="12"/>
      <c r="U20" s="12"/>
      <c r="V20" s="12"/>
      <c r="W20" s="12"/>
      <c r="X20" s="12"/>
      <c r="Y20" s="12"/>
      <c r="Z20" s="12"/>
      <c r="AA20" s="12"/>
      <c r="AB20" s="12"/>
      <c r="AC20" s="12"/>
      <c r="AD20" s="12"/>
      <c r="AE20" s="12" t="s">
        <v>55</v>
      </c>
      <c r="AF20" s="12" t="s">
        <v>55</v>
      </c>
      <c r="AG20" s="12"/>
      <c r="AH20" s="12"/>
      <c r="AI20" s="12"/>
      <c r="AJ20" s="12"/>
      <c r="AK20" s="12"/>
      <c r="AL20" s="12"/>
      <c r="AM20" s="12"/>
      <c r="AN20" s="12"/>
      <c r="AO20" s="12"/>
      <c r="AP20" s="12"/>
      <c r="AQ20" s="12"/>
      <c r="AR20" s="12"/>
      <c r="AS20" s="12"/>
      <c r="AT20" s="12"/>
      <c r="AU20" s="12"/>
      <c r="AV20" s="12"/>
      <c r="AW20" s="12"/>
      <c r="AX20" s="12"/>
      <c r="AY20" s="12"/>
      <c r="AZ20" s="12"/>
      <c r="BA20" s="12"/>
      <c r="BB20" s="12"/>
      <c r="BC20" s="12"/>
      <c r="BD20" s="15" t="s">
        <v>55</v>
      </c>
      <c r="BE20" s="51"/>
      <c r="BF20" s="55" t="s">
        <v>362</v>
      </c>
      <c r="BG20" s="68" t="s">
        <v>376</v>
      </c>
      <c r="BH20" s="58"/>
      <c r="BI20" s="58"/>
      <c r="BJ20" s="71"/>
      <c r="BK20" s="72"/>
      <c r="BL20" s="57" t="s">
        <v>399</v>
      </c>
    </row>
    <row r="21" spans="1:64" s="4" customFormat="1" ht="45" x14ac:dyDescent="0.25">
      <c r="A21" s="38"/>
      <c r="B21" s="38"/>
      <c r="C21" s="38" t="s">
        <v>41</v>
      </c>
      <c r="D21" s="10" t="s">
        <v>12</v>
      </c>
      <c r="E21" s="42" t="s">
        <v>54</v>
      </c>
      <c r="F21" s="42" t="s">
        <v>54</v>
      </c>
      <c r="G21" s="12" t="s">
        <v>55</v>
      </c>
      <c r="H21" s="12"/>
      <c r="I21" s="12"/>
      <c r="J21" s="12"/>
      <c r="K21" s="12"/>
      <c r="L21" s="12"/>
      <c r="M21" s="12" t="s">
        <v>55</v>
      </c>
      <c r="N21" s="12"/>
      <c r="O21" s="12"/>
      <c r="P21" s="12"/>
      <c r="Q21" s="12"/>
      <c r="R21" s="12"/>
      <c r="S21" s="12"/>
      <c r="T21" s="12"/>
      <c r="U21" s="12"/>
      <c r="V21" s="12"/>
      <c r="W21" s="12"/>
      <c r="X21" s="12"/>
      <c r="Y21" s="12"/>
      <c r="Z21" s="12"/>
      <c r="AA21" s="12"/>
      <c r="AB21" s="12"/>
      <c r="AC21" s="12"/>
      <c r="AD21" s="12"/>
      <c r="AE21" s="12"/>
      <c r="AF21" s="12"/>
      <c r="AG21" s="13"/>
      <c r="AH21" s="12"/>
      <c r="AI21" s="12"/>
      <c r="AJ21" s="12"/>
      <c r="AK21" s="12"/>
      <c r="AL21" s="12"/>
      <c r="AM21" s="12"/>
      <c r="AN21" s="12"/>
      <c r="AO21" s="12"/>
      <c r="AP21" s="12"/>
      <c r="AQ21" s="12"/>
      <c r="AR21" s="12"/>
      <c r="AS21" s="12"/>
      <c r="AT21" s="12"/>
      <c r="AU21" s="12"/>
      <c r="AV21" s="12"/>
      <c r="AW21" s="12"/>
      <c r="AX21" s="12"/>
      <c r="AY21" s="12"/>
      <c r="AZ21" s="12"/>
      <c r="BA21" s="12"/>
      <c r="BB21" s="12"/>
      <c r="BC21" s="12"/>
      <c r="BD21" s="15"/>
      <c r="BE21" s="51" t="s">
        <v>328</v>
      </c>
      <c r="BF21" s="56" t="s">
        <v>362</v>
      </c>
      <c r="BG21" s="68" t="s">
        <v>375</v>
      </c>
      <c r="BH21" s="58"/>
      <c r="BI21" s="58"/>
      <c r="BJ21" s="71"/>
      <c r="BK21" s="72"/>
      <c r="BL21" s="57" t="s">
        <v>399</v>
      </c>
    </row>
    <row r="22" spans="1:64" s="4" customFormat="1" ht="30" x14ac:dyDescent="0.25">
      <c r="A22" s="27"/>
      <c r="B22" s="27" t="s">
        <v>54</v>
      </c>
      <c r="C22" s="27" t="s">
        <v>42</v>
      </c>
      <c r="D22" s="10" t="s">
        <v>13</v>
      </c>
      <c r="E22" s="42" t="s">
        <v>387</v>
      </c>
      <c r="F22" s="46" t="s">
        <v>317</v>
      </c>
      <c r="G22" s="12" t="s">
        <v>55</v>
      </c>
      <c r="H22" s="12"/>
      <c r="I22" s="12"/>
      <c r="J22" s="12"/>
      <c r="K22" s="12" t="s">
        <v>55</v>
      </c>
      <c r="L22" s="12" t="s">
        <v>55</v>
      </c>
      <c r="M22" s="12" t="s">
        <v>55</v>
      </c>
      <c r="N22" s="12"/>
      <c r="O22" s="12"/>
      <c r="P22" s="12"/>
      <c r="Q22" s="12"/>
      <c r="R22" s="12"/>
      <c r="S22" s="12"/>
      <c r="T22" s="12"/>
      <c r="U22" s="12"/>
      <c r="V22" s="12"/>
      <c r="W22" s="12"/>
      <c r="X22" s="12"/>
      <c r="Y22" s="12"/>
      <c r="Z22" s="12"/>
      <c r="AA22" s="12"/>
      <c r="AB22" s="12"/>
      <c r="AC22" s="12"/>
      <c r="AD22" s="12"/>
      <c r="AE22" s="12"/>
      <c r="AF22" s="12"/>
      <c r="AG22" s="12"/>
      <c r="AH22" s="12"/>
      <c r="AI22" s="12"/>
      <c r="AJ22" s="12"/>
      <c r="AK22" s="12"/>
      <c r="AL22" s="12"/>
      <c r="AM22" s="12"/>
      <c r="AN22" s="12"/>
      <c r="AO22" s="12"/>
      <c r="AP22" s="12"/>
      <c r="AQ22" s="12"/>
      <c r="AR22" s="12"/>
      <c r="AS22" s="12"/>
      <c r="AT22" s="12"/>
      <c r="AU22" s="12"/>
      <c r="AV22" s="12"/>
      <c r="AW22" s="12"/>
      <c r="AX22" s="12"/>
      <c r="AY22" s="12"/>
      <c r="AZ22" s="12"/>
      <c r="BA22" s="12"/>
      <c r="BB22" s="12"/>
      <c r="BC22" s="12"/>
      <c r="BD22" s="15" t="s">
        <v>55</v>
      </c>
      <c r="BE22" s="51"/>
      <c r="BF22" s="56" t="s">
        <v>350</v>
      </c>
      <c r="BG22" s="69"/>
      <c r="BH22" s="78"/>
      <c r="BI22" s="59"/>
      <c r="BJ22" s="59"/>
      <c r="BK22" s="74"/>
      <c r="BL22" s="81" t="s">
        <v>410</v>
      </c>
    </row>
    <row r="23" spans="1:64" s="4" customFormat="1" x14ac:dyDescent="0.25">
      <c r="A23" s="31" t="s">
        <v>36</v>
      </c>
      <c r="B23" s="31"/>
      <c r="C23" s="31"/>
      <c r="D23" s="31"/>
      <c r="E23" s="45"/>
      <c r="F23" s="45" t="s">
        <v>323</v>
      </c>
      <c r="G23" s="32"/>
      <c r="H23" s="32"/>
      <c r="I23" s="32"/>
      <c r="J23" s="32"/>
      <c r="K23" s="32"/>
      <c r="L23" s="32"/>
      <c r="M23" s="32"/>
      <c r="N23" s="32"/>
      <c r="O23" s="32"/>
      <c r="P23" s="32"/>
      <c r="Q23" s="32"/>
      <c r="R23" s="32"/>
      <c r="S23" s="32"/>
      <c r="T23" s="32"/>
      <c r="U23" s="32"/>
      <c r="V23" s="32"/>
      <c r="W23" s="32"/>
      <c r="X23" s="32"/>
      <c r="Y23" s="32"/>
      <c r="Z23" s="32"/>
      <c r="AA23" s="32"/>
      <c r="AB23" s="32"/>
      <c r="AC23" s="32"/>
      <c r="AD23" s="32"/>
      <c r="AE23" s="32"/>
      <c r="AF23" s="32"/>
      <c r="AG23" s="32"/>
      <c r="AH23" s="32"/>
      <c r="AI23" s="32"/>
      <c r="AJ23" s="32"/>
      <c r="AK23" s="32"/>
      <c r="AL23" s="32"/>
      <c r="AM23" s="32"/>
      <c r="AN23" s="32"/>
      <c r="AO23" s="32"/>
      <c r="AP23" s="32"/>
      <c r="AQ23" s="32"/>
      <c r="AR23" s="32"/>
      <c r="AS23" s="32"/>
      <c r="AT23" s="32"/>
      <c r="AU23" s="32"/>
      <c r="AV23" s="32"/>
      <c r="AW23" s="32"/>
      <c r="AX23" s="32"/>
      <c r="AY23" s="32"/>
      <c r="AZ23" s="32"/>
      <c r="BA23" s="32"/>
      <c r="BB23" s="32"/>
      <c r="BC23" s="32"/>
      <c r="BD23" s="33"/>
      <c r="BE23" s="34"/>
      <c r="BF23" s="52"/>
      <c r="BG23" s="69"/>
      <c r="BH23" s="59"/>
      <c r="BI23" s="59"/>
      <c r="BJ23" s="59"/>
      <c r="BK23" s="74"/>
      <c r="BL23" s="57"/>
    </row>
    <row r="24" spans="1:64" s="4" customFormat="1" ht="60" x14ac:dyDescent="0.25">
      <c r="A24" s="38"/>
      <c r="B24" s="38"/>
      <c r="C24" s="38" t="s">
        <v>42</v>
      </c>
      <c r="D24" s="10" t="s">
        <v>14</v>
      </c>
      <c r="E24" s="42" t="s">
        <v>315</v>
      </c>
      <c r="F24" s="46" t="s">
        <v>318</v>
      </c>
      <c r="G24" s="12"/>
      <c r="H24" s="12"/>
      <c r="I24" s="12" t="s">
        <v>55</v>
      </c>
      <c r="J24" s="12"/>
      <c r="K24" s="12"/>
      <c r="L24" s="12"/>
      <c r="M24" s="12"/>
      <c r="N24" s="12"/>
      <c r="O24" s="12"/>
      <c r="P24" s="12"/>
      <c r="Q24" s="12"/>
      <c r="R24" s="12"/>
      <c r="S24" s="12"/>
      <c r="T24" s="12"/>
      <c r="U24" s="12"/>
      <c r="V24" s="12"/>
      <c r="W24" s="12"/>
      <c r="X24" s="12"/>
      <c r="Y24" s="12"/>
      <c r="Z24" s="12"/>
      <c r="AA24" s="12"/>
      <c r="AB24" s="12"/>
      <c r="AC24" s="12"/>
      <c r="AD24" s="12"/>
      <c r="AE24" s="12"/>
      <c r="AF24" s="12"/>
      <c r="AG24" s="12"/>
      <c r="AH24" s="13" t="s">
        <v>55</v>
      </c>
      <c r="AI24" s="12"/>
      <c r="AJ24" s="12"/>
      <c r="AK24" s="12"/>
      <c r="AL24" s="12"/>
      <c r="AM24" s="12"/>
      <c r="AN24" s="12"/>
      <c r="AO24" s="12"/>
      <c r="AP24" s="12"/>
      <c r="AQ24" s="12"/>
      <c r="AR24" s="12"/>
      <c r="AS24" s="12"/>
      <c r="AT24" s="12"/>
      <c r="AU24" s="12"/>
      <c r="AV24" s="12"/>
      <c r="AW24" s="12"/>
      <c r="AX24" s="12"/>
      <c r="AY24" s="12"/>
      <c r="AZ24" s="12"/>
      <c r="BA24" s="12"/>
      <c r="BB24" s="12"/>
      <c r="BC24" s="12"/>
      <c r="BD24" s="15" t="s">
        <v>54</v>
      </c>
      <c r="BE24" s="50" t="s">
        <v>327</v>
      </c>
      <c r="BF24" s="63" t="s">
        <v>359</v>
      </c>
      <c r="BG24" s="68" t="s">
        <v>360</v>
      </c>
      <c r="BH24" s="58"/>
      <c r="BI24" s="58"/>
      <c r="BJ24" s="71"/>
      <c r="BK24" s="72"/>
      <c r="BL24" s="57" t="s">
        <v>403</v>
      </c>
    </row>
    <row r="25" spans="1:64" s="4" customFormat="1" ht="45" x14ac:dyDescent="0.25">
      <c r="A25" s="36"/>
      <c r="B25" s="36"/>
      <c r="C25" s="36" t="s">
        <v>43</v>
      </c>
      <c r="D25" s="10" t="s">
        <v>15</v>
      </c>
      <c r="E25" s="42" t="s">
        <v>315</v>
      </c>
      <c r="F25" s="46" t="s">
        <v>317</v>
      </c>
      <c r="G25" s="12"/>
      <c r="H25" s="12"/>
      <c r="I25" s="12" t="s">
        <v>55</v>
      </c>
      <c r="J25" s="12"/>
      <c r="K25" s="12"/>
      <c r="L25" s="12"/>
      <c r="M25" s="12"/>
      <c r="N25" s="12"/>
      <c r="O25" s="12"/>
      <c r="P25" s="12"/>
      <c r="Q25" s="12"/>
      <c r="R25" s="12"/>
      <c r="S25" s="12"/>
      <c r="T25" s="12"/>
      <c r="U25" s="12"/>
      <c r="V25" s="12"/>
      <c r="W25" s="12"/>
      <c r="X25" s="12"/>
      <c r="Y25" s="12"/>
      <c r="Z25" s="12"/>
      <c r="AA25" s="12"/>
      <c r="AB25" s="12"/>
      <c r="AC25" s="12"/>
      <c r="AD25" s="12"/>
      <c r="AE25" s="12"/>
      <c r="AF25" s="12"/>
      <c r="AG25" s="12"/>
      <c r="AH25" s="12"/>
      <c r="AI25" s="12" t="s">
        <v>55</v>
      </c>
      <c r="AJ25" s="12"/>
      <c r="AK25" s="12"/>
      <c r="AL25" s="12"/>
      <c r="AM25" s="12"/>
      <c r="AN25" s="12"/>
      <c r="AO25" s="12"/>
      <c r="AP25" s="12"/>
      <c r="AQ25" s="12"/>
      <c r="AR25" s="12"/>
      <c r="AS25" s="12"/>
      <c r="AT25" s="12"/>
      <c r="AU25" s="12"/>
      <c r="AV25" s="12"/>
      <c r="AW25" s="12"/>
      <c r="AX25" s="12"/>
      <c r="AY25" s="12"/>
      <c r="AZ25" s="12"/>
      <c r="BA25" s="12"/>
      <c r="BB25" s="12"/>
      <c r="BC25" s="12"/>
      <c r="BD25" s="15" t="s">
        <v>54</v>
      </c>
      <c r="BE25" s="50" t="s">
        <v>327</v>
      </c>
      <c r="BF25" s="63" t="s">
        <v>359</v>
      </c>
      <c r="BG25" s="68" t="s">
        <v>361</v>
      </c>
      <c r="BH25" s="58"/>
      <c r="BI25" s="58"/>
      <c r="BJ25" s="71"/>
      <c r="BK25" s="72"/>
      <c r="BL25" s="57" t="s">
        <v>403</v>
      </c>
    </row>
    <row r="26" spans="1:64" s="4" customFormat="1" ht="30" x14ac:dyDescent="0.25">
      <c r="A26" s="27"/>
      <c r="B26" s="27"/>
      <c r="C26" s="27"/>
      <c r="D26" s="10" t="s">
        <v>295</v>
      </c>
      <c r="E26" s="42" t="s">
        <v>387</v>
      </c>
      <c r="F26" s="46" t="s">
        <v>317</v>
      </c>
      <c r="G26" s="12" t="s">
        <v>55</v>
      </c>
      <c r="H26" s="12"/>
      <c r="I26" s="12"/>
      <c r="J26" s="12"/>
      <c r="K26" s="12"/>
      <c r="L26" s="12"/>
      <c r="M26" s="12"/>
      <c r="N26" s="12"/>
      <c r="O26" s="12"/>
      <c r="P26" s="12"/>
      <c r="Q26" s="12"/>
      <c r="R26" s="12"/>
      <c r="S26" s="12"/>
      <c r="T26" s="12"/>
      <c r="U26" s="12"/>
      <c r="V26" s="12"/>
      <c r="W26" s="12"/>
      <c r="X26" s="12"/>
      <c r="Y26" s="12"/>
      <c r="Z26" s="12"/>
      <c r="AA26" s="12"/>
      <c r="AB26" s="12"/>
      <c r="AC26" s="12"/>
      <c r="AD26" s="12"/>
      <c r="AE26" s="12"/>
      <c r="AF26" s="12"/>
      <c r="AG26" s="12"/>
      <c r="AH26" s="12"/>
      <c r="AI26" s="12"/>
      <c r="AJ26" s="12" t="s">
        <v>55</v>
      </c>
      <c r="AK26" s="12"/>
      <c r="AL26" s="12"/>
      <c r="AM26" s="12"/>
      <c r="AN26" s="12"/>
      <c r="AO26" s="12"/>
      <c r="AP26" s="12"/>
      <c r="AQ26" s="12"/>
      <c r="AR26" s="12"/>
      <c r="AS26" s="12"/>
      <c r="AT26" s="12"/>
      <c r="AU26" s="12"/>
      <c r="AV26" s="12"/>
      <c r="AW26" s="12"/>
      <c r="AX26" s="12"/>
      <c r="AY26" s="12"/>
      <c r="AZ26" s="12"/>
      <c r="BA26" s="12"/>
      <c r="BB26" s="12"/>
      <c r="BC26" s="12"/>
      <c r="BD26" s="15" t="s">
        <v>55</v>
      </c>
      <c r="BE26" s="51" t="s">
        <v>348</v>
      </c>
      <c r="BF26" s="56" t="s">
        <v>350</v>
      </c>
      <c r="BG26" s="68" t="s">
        <v>374</v>
      </c>
      <c r="BH26" s="79"/>
      <c r="BI26" s="58"/>
      <c r="BJ26" s="58"/>
      <c r="BK26" s="72"/>
      <c r="BL26" s="81" t="s">
        <v>410</v>
      </c>
    </row>
    <row r="27" spans="1:64" s="4" customFormat="1" ht="30" x14ac:dyDescent="0.25">
      <c r="A27" s="37"/>
      <c r="B27" s="37"/>
      <c r="C27" s="37"/>
      <c r="D27" s="10" t="s">
        <v>296</v>
      </c>
      <c r="E27" s="42" t="s">
        <v>387</v>
      </c>
      <c r="F27" s="46" t="s">
        <v>317</v>
      </c>
      <c r="G27" s="12" t="s">
        <v>55</v>
      </c>
      <c r="H27" s="12"/>
      <c r="I27" s="12"/>
      <c r="J27" s="12"/>
      <c r="K27" s="12"/>
      <c r="L27" s="12"/>
      <c r="M27" s="12"/>
      <c r="N27" s="12"/>
      <c r="O27" s="12"/>
      <c r="P27" s="12"/>
      <c r="Q27" s="12"/>
      <c r="R27" s="12"/>
      <c r="S27" s="12"/>
      <c r="T27" s="12"/>
      <c r="U27" s="12"/>
      <c r="V27" s="12"/>
      <c r="W27" s="12"/>
      <c r="X27" s="12"/>
      <c r="Y27" s="12"/>
      <c r="Z27" s="12"/>
      <c r="AA27" s="12"/>
      <c r="AB27" s="12"/>
      <c r="AC27" s="12"/>
      <c r="AD27" s="12"/>
      <c r="AE27" s="12"/>
      <c r="AF27" s="12"/>
      <c r="AG27" s="12"/>
      <c r="AH27" s="12"/>
      <c r="AI27" s="12"/>
      <c r="AJ27" s="12" t="s">
        <v>55</v>
      </c>
      <c r="AK27" s="12"/>
      <c r="AL27" s="12"/>
      <c r="AM27" s="12"/>
      <c r="AN27" s="12"/>
      <c r="AO27" s="12"/>
      <c r="AP27" s="12"/>
      <c r="AQ27" s="12"/>
      <c r="AR27" s="12"/>
      <c r="AS27" s="12"/>
      <c r="AT27" s="12"/>
      <c r="AU27" s="12"/>
      <c r="AV27" s="12"/>
      <c r="AW27" s="12"/>
      <c r="AX27" s="12"/>
      <c r="AY27" s="12"/>
      <c r="AZ27" s="12"/>
      <c r="BA27" s="12"/>
      <c r="BB27" s="12"/>
      <c r="BC27" s="12"/>
      <c r="BD27" s="15" t="s">
        <v>55</v>
      </c>
      <c r="BE27" s="51" t="s">
        <v>349</v>
      </c>
      <c r="BF27" s="56" t="s">
        <v>350</v>
      </c>
      <c r="BG27" s="68" t="s">
        <v>374</v>
      </c>
      <c r="BH27" s="79"/>
      <c r="BI27" s="58"/>
      <c r="BJ27" s="58"/>
      <c r="BK27" s="72"/>
      <c r="BL27" s="81" t="s">
        <v>410</v>
      </c>
    </row>
    <row r="28" spans="1:64" s="4" customFormat="1" ht="45" x14ac:dyDescent="0.25">
      <c r="A28" s="38"/>
      <c r="B28" s="38"/>
      <c r="C28" s="38" t="s">
        <v>44</v>
      </c>
      <c r="D28" s="10" t="s">
        <v>16</v>
      </c>
      <c r="E28" s="42" t="s">
        <v>315</v>
      </c>
      <c r="F28" s="46" t="s">
        <v>324</v>
      </c>
      <c r="G28" s="12"/>
      <c r="H28" s="12"/>
      <c r="I28" s="12" t="s">
        <v>55</v>
      </c>
      <c r="J28" s="12"/>
      <c r="K28" s="12"/>
      <c r="L28" s="12"/>
      <c r="M28" s="12"/>
      <c r="N28" s="12"/>
      <c r="O28" s="12"/>
      <c r="P28" s="12"/>
      <c r="Q28" s="12"/>
      <c r="R28" s="12"/>
      <c r="S28" s="12"/>
      <c r="T28" s="12"/>
      <c r="U28" s="12"/>
      <c r="V28" s="12"/>
      <c r="W28" s="12"/>
      <c r="X28" s="12"/>
      <c r="Y28" s="12"/>
      <c r="Z28" s="12"/>
      <c r="AA28" s="12"/>
      <c r="AB28" s="12"/>
      <c r="AC28" s="12"/>
      <c r="AD28" s="12"/>
      <c r="AE28" s="12"/>
      <c r="AF28" s="12"/>
      <c r="AG28" s="12"/>
      <c r="AH28" s="12"/>
      <c r="AI28" s="12"/>
      <c r="AJ28" s="12"/>
      <c r="AK28" s="12" t="s">
        <v>55</v>
      </c>
      <c r="AL28" s="12"/>
      <c r="AM28" s="12"/>
      <c r="AN28" s="12"/>
      <c r="AO28" s="12"/>
      <c r="AP28" s="12"/>
      <c r="AQ28" s="12"/>
      <c r="AR28" s="12"/>
      <c r="AS28" s="12"/>
      <c r="AT28" s="12"/>
      <c r="AU28" s="12"/>
      <c r="AV28" s="12"/>
      <c r="AW28" s="12"/>
      <c r="AX28" s="12"/>
      <c r="AY28" s="12"/>
      <c r="AZ28" s="12"/>
      <c r="BA28" s="12"/>
      <c r="BB28" s="12"/>
      <c r="BC28" s="12"/>
      <c r="BD28" s="15" t="s">
        <v>54</v>
      </c>
      <c r="BE28" s="50" t="s">
        <v>334</v>
      </c>
      <c r="BF28" s="63" t="s">
        <v>359</v>
      </c>
      <c r="BG28" s="68" t="s">
        <v>379</v>
      </c>
      <c r="BH28" s="58"/>
      <c r="BI28" s="58"/>
      <c r="BJ28" s="71"/>
      <c r="BK28" s="72"/>
      <c r="BL28" s="57" t="s">
        <v>403</v>
      </c>
    </row>
    <row r="29" spans="1:64" s="4" customFormat="1" ht="15" customHeight="1" x14ac:dyDescent="0.25">
      <c r="A29" s="36"/>
      <c r="B29" s="36"/>
      <c r="C29" s="36" t="s">
        <v>45</v>
      </c>
      <c r="D29" s="10" t="s">
        <v>17</v>
      </c>
      <c r="E29" s="42" t="s">
        <v>90</v>
      </c>
      <c r="F29" s="46" t="s">
        <v>318</v>
      </c>
      <c r="G29" s="12"/>
      <c r="H29" s="12"/>
      <c r="I29" s="12"/>
      <c r="J29" s="12" t="s">
        <v>55</v>
      </c>
      <c r="K29" s="12"/>
      <c r="L29" s="12"/>
      <c r="M29" s="12"/>
      <c r="N29" s="12"/>
      <c r="O29" s="12"/>
      <c r="P29" s="12"/>
      <c r="Q29" s="12"/>
      <c r="R29" s="12"/>
      <c r="S29" s="12"/>
      <c r="T29" s="12"/>
      <c r="U29" s="12"/>
      <c r="V29" s="12"/>
      <c r="W29" s="12"/>
      <c r="X29" s="12"/>
      <c r="Y29" s="12"/>
      <c r="Z29" s="12"/>
      <c r="AA29" s="12"/>
      <c r="AB29" s="12"/>
      <c r="AC29" s="12"/>
      <c r="AD29" s="12"/>
      <c r="AE29" s="12"/>
      <c r="AF29" s="12"/>
      <c r="AG29" s="12"/>
      <c r="AH29" s="12"/>
      <c r="AI29" s="12"/>
      <c r="AJ29" s="12"/>
      <c r="AK29" s="12"/>
      <c r="AL29" s="12" t="s">
        <v>55</v>
      </c>
      <c r="AM29" s="12"/>
      <c r="AN29" s="12"/>
      <c r="AO29" s="12"/>
      <c r="AP29" s="12"/>
      <c r="AQ29" s="12"/>
      <c r="AR29" s="12"/>
      <c r="AS29" s="12"/>
      <c r="AT29" s="12"/>
      <c r="AU29" s="12"/>
      <c r="AV29" s="12"/>
      <c r="AW29" s="12"/>
      <c r="AX29" s="12"/>
      <c r="AY29" s="12"/>
      <c r="AZ29" s="12"/>
      <c r="BA29" s="12"/>
      <c r="BB29" s="12"/>
      <c r="BC29" s="12"/>
      <c r="BD29" s="15" t="s">
        <v>54</v>
      </c>
      <c r="BE29" s="50" t="s">
        <v>335</v>
      </c>
      <c r="BF29" s="63" t="s">
        <v>359</v>
      </c>
      <c r="BG29" s="68" t="s">
        <v>370</v>
      </c>
      <c r="BH29" s="58"/>
      <c r="BI29" s="58"/>
      <c r="BJ29" s="71"/>
      <c r="BK29" s="72"/>
      <c r="BL29" s="57" t="s">
        <v>403</v>
      </c>
    </row>
    <row r="30" spans="1:64" s="4" customFormat="1" ht="45" x14ac:dyDescent="0.25">
      <c r="A30" s="27"/>
      <c r="B30" s="27"/>
      <c r="C30" s="27"/>
      <c r="D30" s="10" t="s">
        <v>224</v>
      </c>
      <c r="E30" s="42" t="s">
        <v>316</v>
      </c>
      <c r="F30" s="46" t="s">
        <v>324</v>
      </c>
      <c r="G30" s="12"/>
      <c r="H30" s="12" t="s">
        <v>55</v>
      </c>
      <c r="I30" s="12"/>
      <c r="J30" s="12"/>
      <c r="K30" s="12"/>
      <c r="L30" s="12" t="s">
        <v>55</v>
      </c>
      <c r="M30" s="12"/>
      <c r="N30" s="12"/>
      <c r="O30" s="12"/>
      <c r="P30" s="12"/>
      <c r="Q30" s="12"/>
      <c r="R30" s="12"/>
      <c r="S30" s="12"/>
      <c r="T30" s="12"/>
      <c r="U30" s="12"/>
      <c r="V30" s="12"/>
      <c r="W30" s="12"/>
      <c r="X30" s="12"/>
      <c r="Y30" s="12"/>
      <c r="Z30" s="12"/>
      <c r="AA30" s="12"/>
      <c r="AB30" s="12"/>
      <c r="AC30" s="12"/>
      <c r="AD30" s="12"/>
      <c r="AE30" s="12"/>
      <c r="AF30" s="12"/>
      <c r="AG30" s="12"/>
      <c r="AH30" s="12"/>
      <c r="AI30" s="12"/>
      <c r="AJ30" s="12"/>
      <c r="AK30" s="12"/>
      <c r="AL30" s="12"/>
      <c r="AM30" s="12"/>
      <c r="AN30" s="12"/>
      <c r="AO30" s="12"/>
      <c r="AP30" s="12"/>
      <c r="AQ30" s="12"/>
      <c r="AR30" s="12"/>
      <c r="AS30" s="12"/>
      <c r="AT30" s="12"/>
      <c r="AU30" s="12"/>
      <c r="AV30" s="12"/>
      <c r="AW30" s="12"/>
      <c r="AX30" s="12"/>
      <c r="AY30" s="12"/>
      <c r="AZ30" s="12"/>
      <c r="BA30" s="12"/>
      <c r="BB30" s="12"/>
      <c r="BC30" s="12"/>
      <c r="BD30" s="15" t="s">
        <v>54</v>
      </c>
      <c r="BE30" s="50" t="s">
        <v>404</v>
      </c>
      <c r="BF30" s="56" t="s">
        <v>350</v>
      </c>
      <c r="BG30" s="68" t="s">
        <v>373</v>
      </c>
      <c r="BH30" s="79"/>
      <c r="BI30" s="58"/>
      <c r="BJ30" s="58"/>
      <c r="BK30" s="72"/>
      <c r="BL30" s="81" t="s">
        <v>411</v>
      </c>
    </row>
    <row r="31" spans="1:64" s="4" customFormat="1" ht="45" x14ac:dyDescent="0.25">
      <c r="A31" s="27"/>
      <c r="B31" s="27"/>
      <c r="C31" s="27"/>
      <c r="D31" s="10" t="s">
        <v>18</v>
      </c>
      <c r="E31" s="42" t="s">
        <v>387</v>
      </c>
      <c r="F31" s="46" t="s">
        <v>324</v>
      </c>
      <c r="G31" s="12"/>
      <c r="H31" s="12"/>
      <c r="I31" s="12" t="s">
        <v>55</v>
      </c>
      <c r="J31" s="12"/>
      <c r="K31" s="12"/>
      <c r="L31" s="12"/>
      <c r="M31" s="12"/>
      <c r="N31" s="12"/>
      <c r="O31" s="12"/>
      <c r="P31" s="12"/>
      <c r="Q31" s="12"/>
      <c r="R31" s="12"/>
      <c r="S31" s="12"/>
      <c r="T31" s="12"/>
      <c r="U31" s="12"/>
      <c r="V31" s="12"/>
      <c r="W31" s="12"/>
      <c r="X31" s="12"/>
      <c r="Y31" s="12"/>
      <c r="Z31" s="12"/>
      <c r="AA31" s="12"/>
      <c r="AB31" s="12"/>
      <c r="AC31" s="12"/>
      <c r="AD31" s="12"/>
      <c r="AE31" s="12"/>
      <c r="AF31" s="12"/>
      <c r="AG31" s="12"/>
      <c r="AH31" s="12"/>
      <c r="AI31" s="12"/>
      <c r="AJ31" s="12"/>
      <c r="AK31" s="12"/>
      <c r="AL31" s="12"/>
      <c r="AM31" s="12" t="s">
        <v>55</v>
      </c>
      <c r="AN31" s="12"/>
      <c r="AO31" s="12"/>
      <c r="AP31" s="12"/>
      <c r="AQ31" s="12"/>
      <c r="AR31" s="12"/>
      <c r="AS31" s="12"/>
      <c r="AT31" s="12"/>
      <c r="AU31" s="12"/>
      <c r="AV31" s="12"/>
      <c r="AW31" s="12"/>
      <c r="AX31" s="12"/>
      <c r="AY31" s="12"/>
      <c r="AZ31" s="12"/>
      <c r="BA31" s="12"/>
      <c r="BB31" s="12"/>
      <c r="BC31" s="12"/>
      <c r="BD31" s="15" t="s">
        <v>54</v>
      </c>
      <c r="BE31" s="51"/>
      <c r="BF31" s="56" t="s">
        <v>350</v>
      </c>
      <c r="BG31" s="68" t="s">
        <v>372</v>
      </c>
      <c r="BH31" s="58"/>
      <c r="BI31" s="71"/>
      <c r="BJ31" s="58"/>
      <c r="BK31" s="72"/>
      <c r="BL31" s="57" t="s">
        <v>405</v>
      </c>
    </row>
    <row r="32" spans="1:64" s="4" customFormat="1" ht="75" x14ac:dyDescent="0.25">
      <c r="A32" s="27"/>
      <c r="B32" s="27"/>
      <c r="C32" s="27"/>
      <c r="D32" s="10" t="s">
        <v>19</v>
      </c>
      <c r="E32" s="42" t="s">
        <v>54</v>
      </c>
      <c r="F32" s="42" t="s">
        <v>54</v>
      </c>
      <c r="G32" s="12" t="s">
        <v>54</v>
      </c>
      <c r="H32" s="12"/>
      <c r="I32" s="12"/>
      <c r="J32" s="12"/>
      <c r="K32" s="12"/>
      <c r="L32" s="12"/>
      <c r="M32" s="12"/>
      <c r="N32" s="12"/>
      <c r="O32" s="12"/>
      <c r="P32" s="12"/>
      <c r="Q32" s="12"/>
      <c r="R32" s="12"/>
      <c r="S32" s="12"/>
      <c r="T32" s="12"/>
      <c r="U32" s="12"/>
      <c r="V32" s="12"/>
      <c r="W32" s="12"/>
      <c r="X32" s="12"/>
      <c r="Y32" s="12"/>
      <c r="Z32" s="12"/>
      <c r="AA32" s="12"/>
      <c r="AB32" s="12"/>
      <c r="AC32" s="12"/>
      <c r="AD32" s="12"/>
      <c r="AE32" s="12"/>
      <c r="AF32" s="12"/>
      <c r="AG32" s="12"/>
      <c r="AH32" s="12"/>
      <c r="AI32" s="12"/>
      <c r="AJ32" s="12"/>
      <c r="AK32" s="12"/>
      <c r="AL32" s="12"/>
      <c r="AM32" s="12"/>
      <c r="AN32" s="13"/>
      <c r="AO32" s="12"/>
      <c r="AP32" s="12"/>
      <c r="AQ32" s="12"/>
      <c r="AR32" s="12"/>
      <c r="AS32" s="12"/>
      <c r="AT32" s="12"/>
      <c r="AU32" s="12"/>
      <c r="AV32" s="12"/>
      <c r="AW32" s="12"/>
      <c r="AX32" s="12"/>
      <c r="AY32" s="12"/>
      <c r="AZ32" s="12"/>
      <c r="BA32" s="12"/>
      <c r="BB32" s="12"/>
      <c r="BC32" s="12"/>
      <c r="BD32" s="15"/>
      <c r="BE32" s="51" t="s">
        <v>328</v>
      </c>
      <c r="BF32" s="63" t="s">
        <v>359</v>
      </c>
      <c r="BG32" s="51" t="s">
        <v>371</v>
      </c>
      <c r="BH32" s="58"/>
      <c r="BI32" s="58"/>
      <c r="BJ32" s="71"/>
      <c r="BK32" s="42"/>
      <c r="BL32" s="57" t="s">
        <v>406</v>
      </c>
    </row>
    <row r="33" spans="1:64" s="4" customFormat="1" ht="30" x14ac:dyDescent="0.25">
      <c r="A33" s="37"/>
      <c r="B33" s="37"/>
      <c r="C33" s="37"/>
      <c r="D33" s="10" t="s">
        <v>20</v>
      </c>
      <c r="E33" s="42" t="s">
        <v>54</v>
      </c>
      <c r="F33" s="42" t="s">
        <v>54</v>
      </c>
      <c r="G33" s="12" t="s">
        <v>54</v>
      </c>
      <c r="H33" s="12"/>
      <c r="I33" s="12"/>
      <c r="J33" s="12"/>
      <c r="K33" s="12"/>
      <c r="L33" s="12"/>
      <c r="M33" s="12"/>
      <c r="N33" s="12"/>
      <c r="O33" s="12"/>
      <c r="P33" s="12"/>
      <c r="Q33" s="12"/>
      <c r="R33" s="12"/>
      <c r="S33" s="12"/>
      <c r="T33" s="12"/>
      <c r="U33" s="12"/>
      <c r="V33" s="12"/>
      <c r="W33" s="12"/>
      <c r="X33" s="12"/>
      <c r="Y33" s="12"/>
      <c r="Z33" s="12"/>
      <c r="AA33" s="12"/>
      <c r="AB33" s="12"/>
      <c r="AC33" s="12"/>
      <c r="AD33" s="12"/>
      <c r="AE33" s="12"/>
      <c r="AF33" s="12"/>
      <c r="AG33" s="12"/>
      <c r="AH33" s="12"/>
      <c r="AI33" s="12"/>
      <c r="AJ33" s="12"/>
      <c r="AK33" s="12"/>
      <c r="AL33" s="12"/>
      <c r="AM33" s="12"/>
      <c r="AN33" s="12"/>
      <c r="AO33" s="13"/>
      <c r="AP33" s="12"/>
      <c r="AQ33" s="12"/>
      <c r="AR33" s="12"/>
      <c r="AS33" s="12"/>
      <c r="AT33" s="12"/>
      <c r="AU33" s="12"/>
      <c r="AV33" s="12"/>
      <c r="AW33" s="12"/>
      <c r="AX33" s="12"/>
      <c r="AY33" s="12"/>
      <c r="AZ33" s="12"/>
      <c r="BA33" s="12"/>
      <c r="BB33" s="12"/>
      <c r="BC33" s="12"/>
      <c r="BD33" s="15"/>
      <c r="BE33" s="54" t="s">
        <v>336</v>
      </c>
      <c r="BF33" s="56" t="s">
        <v>350</v>
      </c>
      <c r="BG33" s="51" t="s">
        <v>370</v>
      </c>
      <c r="BH33" s="58"/>
      <c r="BI33" s="58"/>
      <c r="BJ33" s="71"/>
      <c r="BK33" s="42"/>
      <c r="BL33" s="57" t="s">
        <v>403</v>
      </c>
    </row>
    <row r="34" spans="1:64" s="4" customFormat="1" ht="45" x14ac:dyDescent="0.25">
      <c r="A34" s="27"/>
      <c r="B34" s="27"/>
      <c r="C34" s="27" t="s">
        <v>46</v>
      </c>
      <c r="D34" s="10" t="s">
        <v>21</v>
      </c>
      <c r="E34" s="42" t="s">
        <v>315</v>
      </c>
      <c r="F34" s="46" t="s">
        <v>325</v>
      </c>
      <c r="G34" s="12"/>
      <c r="H34" s="12"/>
      <c r="I34" s="12" t="s">
        <v>55</v>
      </c>
      <c r="J34" s="12"/>
      <c r="K34" s="12"/>
      <c r="L34" s="12"/>
      <c r="M34" s="12"/>
      <c r="N34" s="12"/>
      <c r="O34" s="12"/>
      <c r="P34" s="12"/>
      <c r="Q34" s="12"/>
      <c r="R34" s="12"/>
      <c r="S34" s="12"/>
      <c r="T34" s="12"/>
      <c r="U34" s="12"/>
      <c r="V34" s="12"/>
      <c r="W34" s="12"/>
      <c r="X34" s="12"/>
      <c r="Y34" s="12"/>
      <c r="Z34" s="12"/>
      <c r="AA34" s="12"/>
      <c r="AB34" s="12"/>
      <c r="AC34" s="12"/>
      <c r="AD34" s="12"/>
      <c r="AE34" s="12"/>
      <c r="AF34" s="12"/>
      <c r="AG34" s="12"/>
      <c r="AH34" s="12"/>
      <c r="AI34" s="12"/>
      <c r="AJ34" s="12"/>
      <c r="AK34" s="12"/>
      <c r="AL34" s="12"/>
      <c r="AM34" s="12"/>
      <c r="AN34" s="12"/>
      <c r="AO34" s="12"/>
      <c r="AP34" s="12" t="s">
        <v>55</v>
      </c>
      <c r="AQ34" s="12"/>
      <c r="AR34" s="12"/>
      <c r="AS34" s="12"/>
      <c r="AT34" s="12"/>
      <c r="AU34" s="12"/>
      <c r="AV34" s="12"/>
      <c r="AW34" s="12"/>
      <c r="AX34" s="12"/>
      <c r="AY34" s="12"/>
      <c r="AZ34" s="12"/>
      <c r="BA34" s="12"/>
      <c r="BB34" s="12"/>
      <c r="BC34" s="12"/>
      <c r="BD34" s="15" t="s">
        <v>54</v>
      </c>
      <c r="BE34" s="50" t="s">
        <v>327</v>
      </c>
      <c r="BF34" s="63" t="s">
        <v>359</v>
      </c>
      <c r="BG34" s="51" t="s">
        <v>369</v>
      </c>
      <c r="BH34" s="58"/>
      <c r="BI34" s="58"/>
      <c r="BJ34" s="71"/>
      <c r="BK34" s="42"/>
      <c r="BL34" s="57" t="s">
        <v>403</v>
      </c>
    </row>
    <row r="35" spans="1:64" s="4" customFormat="1" ht="45" x14ac:dyDescent="0.25">
      <c r="A35" s="38"/>
      <c r="B35" s="38"/>
      <c r="C35" s="38" t="s">
        <v>47</v>
      </c>
      <c r="D35" s="10" t="s">
        <v>22</v>
      </c>
      <c r="E35" s="42" t="s">
        <v>315</v>
      </c>
      <c r="F35" s="46" t="s">
        <v>324</v>
      </c>
      <c r="G35" s="12"/>
      <c r="H35" s="12"/>
      <c r="I35" s="12" t="s">
        <v>55</v>
      </c>
      <c r="J35" s="12"/>
      <c r="K35" s="12"/>
      <c r="L35" s="12"/>
      <c r="M35" s="12"/>
      <c r="N35" s="12"/>
      <c r="O35" s="12"/>
      <c r="P35" s="12"/>
      <c r="Q35" s="12"/>
      <c r="R35" s="12"/>
      <c r="S35" s="12"/>
      <c r="T35" s="12"/>
      <c r="U35" s="12"/>
      <c r="V35" s="12"/>
      <c r="W35" s="12"/>
      <c r="X35" s="12"/>
      <c r="Y35" s="12"/>
      <c r="Z35" s="12"/>
      <c r="AA35" s="12"/>
      <c r="AB35" s="12"/>
      <c r="AC35" s="12"/>
      <c r="AD35" s="12"/>
      <c r="AE35" s="12"/>
      <c r="AF35" s="12"/>
      <c r="AG35" s="12"/>
      <c r="AH35" s="12"/>
      <c r="AI35" s="12"/>
      <c r="AJ35" s="12"/>
      <c r="AK35" s="12"/>
      <c r="AL35" s="12"/>
      <c r="AM35" s="12"/>
      <c r="AN35" s="12"/>
      <c r="AO35" s="12"/>
      <c r="AP35" s="12"/>
      <c r="AQ35" s="12" t="s">
        <v>55</v>
      </c>
      <c r="AR35" s="12"/>
      <c r="AS35" s="12"/>
      <c r="AT35" s="12"/>
      <c r="AU35" s="12"/>
      <c r="AV35" s="12"/>
      <c r="AW35" s="12"/>
      <c r="AX35" s="12"/>
      <c r="AY35" s="12"/>
      <c r="AZ35" s="12"/>
      <c r="BA35" s="12"/>
      <c r="BB35" s="12"/>
      <c r="BC35" s="12"/>
      <c r="BD35" s="15" t="s">
        <v>54</v>
      </c>
      <c r="BE35" s="50" t="s">
        <v>327</v>
      </c>
      <c r="BF35" s="63" t="s">
        <v>359</v>
      </c>
      <c r="BG35" s="51" t="s">
        <v>368</v>
      </c>
      <c r="BH35" s="58"/>
      <c r="BI35" s="58"/>
      <c r="BJ35" s="71"/>
      <c r="BK35" s="42"/>
      <c r="BL35" s="57"/>
    </row>
    <row r="36" spans="1:64" s="4" customFormat="1" ht="60" x14ac:dyDescent="0.25">
      <c r="A36" s="27"/>
      <c r="B36" s="27"/>
      <c r="C36" s="27" t="s">
        <v>48</v>
      </c>
      <c r="D36" s="10" t="s">
        <v>23</v>
      </c>
      <c r="E36" s="42" t="s">
        <v>387</v>
      </c>
      <c r="F36" s="42" t="s">
        <v>322</v>
      </c>
      <c r="G36" s="12" t="s">
        <v>55</v>
      </c>
      <c r="H36" s="12"/>
      <c r="I36" s="12"/>
      <c r="J36" s="12"/>
      <c r="K36" s="12" t="s">
        <v>55</v>
      </c>
      <c r="L36" s="12" t="s">
        <v>55</v>
      </c>
      <c r="M36" s="12" t="s">
        <v>55</v>
      </c>
      <c r="N36" s="12" t="s">
        <v>55</v>
      </c>
      <c r="O36" s="12"/>
      <c r="P36" s="12"/>
      <c r="Q36" s="12"/>
      <c r="R36" s="12"/>
      <c r="S36" s="12"/>
      <c r="T36" s="12"/>
      <c r="U36" s="12"/>
      <c r="V36" s="12"/>
      <c r="W36" s="12"/>
      <c r="X36" s="12"/>
      <c r="Y36" s="12"/>
      <c r="Z36" s="12"/>
      <c r="AA36" s="12"/>
      <c r="AB36" s="12"/>
      <c r="AC36" s="12"/>
      <c r="AD36" s="12"/>
      <c r="AE36" s="12"/>
      <c r="AF36" s="12"/>
      <c r="AG36" s="12"/>
      <c r="AH36" s="12"/>
      <c r="AI36" s="12"/>
      <c r="AJ36" s="12"/>
      <c r="AK36" s="12"/>
      <c r="AL36" s="12"/>
      <c r="AM36" s="12"/>
      <c r="AN36" s="12"/>
      <c r="AO36" s="12"/>
      <c r="AP36" s="12"/>
      <c r="AQ36" s="12"/>
      <c r="AR36" s="12" t="s">
        <v>55</v>
      </c>
      <c r="AS36" s="12" t="s">
        <v>55</v>
      </c>
      <c r="AT36" s="12"/>
      <c r="AU36" s="12"/>
      <c r="AV36" s="12"/>
      <c r="AW36" s="12"/>
      <c r="AX36" s="12"/>
      <c r="AY36" s="12"/>
      <c r="AZ36" s="12"/>
      <c r="BA36" s="12"/>
      <c r="BB36" s="12"/>
      <c r="BC36" s="12"/>
      <c r="BD36" s="15" t="s">
        <v>55</v>
      </c>
      <c r="BE36" s="51"/>
      <c r="BF36" s="63" t="s">
        <v>359</v>
      </c>
      <c r="BG36" s="68" t="s">
        <v>367</v>
      </c>
      <c r="BH36" s="58"/>
      <c r="BI36" s="71"/>
      <c r="BJ36" s="58"/>
      <c r="BK36" s="72"/>
      <c r="BL36" s="57" t="s">
        <v>407</v>
      </c>
    </row>
    <row r="37" spans="1:64" s="4" customFormat="1" x14ac:dyDescent="0.25">
      <c r="A37" s="31" t="s">
        <v>313</v>
      </c>
      <c r="B37" s="31"/>
      <c r="C37" s="31"/>
      <c r="D37" s="31"/>
      <c r="E37" s="45"/>
      <c r="F37" s="45" t="s">
        <v>323</v>
      </c>
      <c r="G37" s="32"/>
      <c r="H37" s="32"/>
      <c r="I37" s="32"/>
      <c r="J37" s="32"/>
      <c r="K37" s="32"/>
      <c r="L37" s="32"/>
      <c r="M37" s="32"/>
      <c r="N37" s="32"/>
      <c r="O37" s="32"/>
      <c r="P37" s="32"/>
      <c r="Q37" s="32"/>
      <c r="R37" s="32"/>
      <c r="S37" s="32"/>
      <c r="T37" s="32"/>
      <c r="U37" s="32"/>
      <c r="V37" s="32"/>
      <c r="W37" s="32"/>
      <c r="X37" s="32"/>
      <c r="Y37" s="32"/>
      <c r="Z37" s="32"/>
      <c r="AA37" s="32"/>
      <c r="AB37" s="32"/>
      <c r="AC37" s="32"/>
      <c r="AD37" s="32"/>
      <c r="AE37" s="32"/>
      <c r="AF37" s="32"/>
      <c r="AG37" s="32"/>
      <c r="AH37" s="32"/>
      <c r="AI37" s="32"/>
      <c r="AJ37" s="32"/>
      <c r="AK37" s="32"/>
      <c r="AL37" s="32"/>
      <c r="AM37" s="32"/>
      <c r="AN37" s="32"/>
      <c r="AO37" s="32"/>
      <c r="AP37" s="32"/>
      <c r="AQ37" s="32"/>
      <c r="AR37" s="32"/>
      <c r="AS37" s="32"/>
      <c r="AT37" s="32"/>
      <c r="AU37" s="32"/>
      <c r="AV37" s="32"/>
      <c r="AW37" s="32"/>
      <c r="AX37" s="32"/>
      <c r="AY37" s="32"/>
      <c r="AZ37" s="32"/>
      <c r="BA37" s="32"/>
      <c r="BB37" s="32"/>
      <c r="BC37" s="32"/>
      <c r="BD37" s="33"/>
      <c r="BE37" s="34"/>
      <c r="BF37" s="64"/>
      <c r="BG37" s="70"/>
      <c r="BH37" s="59"/>
      <c r="BI37" s="59"/>
      <c r="BJ37" s="59"/>
      <c r="BK37" s="12"/>
      <c r="BL37" s="57"/>
    </row>
    <row r="38" spans="1:64" s="4" customFormat="1" ht="60" x14ac:dyDescent="0.25">
      <c r="A38" s="36"/>
      <c r="B38" s="36"/>
      <c r="C38" s="36" t="s">
        <v>48</v>
      </c>
      <c r="D38" s="10" t="s">
        <v>24</v>
      </c>
      <c r="E38" s="42" t="s">
        <v>387</v>
      </c>
      <c r="F38" s="42" t="s">
        <v>322</v>
      </c>
      <c r="G38" s="12" t="s">
        <v>55</v>
      </c>
      <c r="H38" s="12"/>
      <c r="I38" s="12"/>
      <c r="J38" s="12"/>
      <c r="K38" s="12" t="s">
        <v>55</v>
      </c>
      <c r="L38" s="12" t="s">
        <v>55</v>
      </c>
      <c r="M38" s="12" t="s">
        <v>55</v>
      </c>
      <c r="N38" s="12" t="s">
        <v>55</v>
      </c>
      <c r="O38" s="12"/>
      <c r="P38" s="12"/>
      <c r="Q38" s="12"/>
      <c r="R38" s="12"/>
      <c r="S38" s="12"/>
      <c r="T38" s="12"/>
      <c r="U38" s="12"/>
      <c r="V38" s="12"/>
      <c r="W38" s="12"/>
      <c r="X38" s="12"/>
      <c r="Y38" s="12"/>
      <c r="Z38" s="12"/>
      <c r="AA38" s="12"/>
      <c r="AB38" s="12"/>
      <c r="AC38" s="12"/>
      <c r="AD38" s="12"/>
      <c r="AE38" s="12"/>
      <c r="AF38" s="12"/>
      <c r="AG38" s="12"/>
      <c r="AH38" s="12"/>
      <c r="AI38" s="12"/>
      <c r="AJ38" s="12"/>
      <c r="AK38" s="12"/>
      <c r="AL38" s="12"/>
      <c r="AM38" s="12"/>
      <c r="AN38" s="12"/>
      <c r="AO38" s="12"/>
      <c r="AP38" s="12"/>
      <c r="AQ38" s="12"/>
      <c r="AR38" s="12" t="s">
        <v>55</v>
      </c>
      <c r="AS38" s="12" t="s">
        <v>55</v>
      </c>
      <c r="AT38" s="12"/>
      <c r="AU38" s="12"/>
      <c r="AV38" s="12"/>
      <c r="AW38" s="12"/>
      <c r="AX38" s="12"/>
      <c r="AY38" s="12"/>
      <c r="AZ38" s="12"/>
      <c r="BA38" s="12"/>
      <c r="BB38" s="12"/>
      <c r="BC38" s="12"/>
      <c r="BD38" s="15" t="s">
        <v>55</v>
      </c>
      <c r="BE38" s="51"/>
      <c r="BF38" s="63" t="s">
        <v>362</v>
      </c>
      <c r="BG38" s="68" t="s">
        <v>367</v>
      </c>
      <c r="BH38" s="58"/>
      <c r="BI38" s="71"/>
      <c r="BJ38" s="58"/>
      <c r="BK38" s="72"/>
      <c r="BL38" s="57" t="s">
        <v>382</v>
      </c>
    </row>
    <row r="39" spans="1:64" s="4" customFormat="1" ht="30" customHeight="1" x14ac:dyDescent="0.25">
      <c r="A39" s="37"/>
      <c r="B39" s="37"/>
      <c r="C39" s="37"/>
      <c r="D39" s="10" t="s">
        <v>25</v>
      </c>
      <c r="E39" s="42" t="s">
        <v>387</v>
      </c>
      <c r="F39" s="42" t="s">
        <v>322</v>
      </c>
      <c r="G39" s="12" t="s">
        <v>55</v>
      </c>
      <c r="H39" s="12"/>
      <c r="I39" s="12"/>
      <c r="J39" s="12"/>
      <c r="K39" s="12" t="s">
        <v>55</v>
      </c>
      <c r="L39" s="12" t="s">
        <v>55</v>
      </c>
      <c r="M39" s="12" t="s">
        <v>55</v>
      </c>
      <c r="N39" s="12" t="s">
        <v>55</v>
      </c>
      <c r="O39" s="12"/>
      <c r="P39" s="12"/>
      <c r="Q39" s="12"/>
      <c r="R39" s="12"/>
      <c r="S39" s="12"/>
      <c r="T39" s="12"/>
      <c r="U39" s="12"/>
      <c r="V39" s="12"/>
      <c r="W39" s="12"/>
      <c r="X39" s="12"/>
      <c r="Y39" s="12"/>
      <c r="Z39" s="12"/>
      <c r="AA39" s="12"/>
      <c r="AB39" s="12"/>
      <c r="AC39" s="12"/>
      <c r="AD39" s="12"/>
      <c r="AE39" s="12"/>
      <c r="AF39" s="12"/>
      <c r="AG39" s="12"/>
      <c r="AH39" s="12"/>
      <c r="AI39" s="12"/>
      <c r="AJ39" s="12"/>
      <c r="AK39" s="12"/>
      <c r="AL39" s="12"/>
      <c r="AM39" s="12"/>
      <c r="AN39" s="12"/>
      <c r="AO39" s="12"/>
      <c r="AP39" s="12"/>
      <c r="AQ39" s="12"/>
      <c r="AR39" s="12" t="s">
        <v>55</v>
      </c>
      <c r="AS39" s="12" t="s">
        <v>55</v>
      </c>
      <c r="AT39" s="12"/>
      <c r="AU39" s="12"/>
      <c r="AV39" s="12"/>
      <c r="AW39" s="12"/>
      <c r="AX39" s="12"/>
      <c r="AY39" s="12"/>
      <c r="AZ39" s="12"/>
      <c r="BA39" s="12"/>
      <c r="BB39" s="12"/>
      <c r="BC39" s="12"/>
      <c r="BD39" s="15" t="s">
        <v>55</v>
      </c>
      <c r="BE39" s="51"/>
      <c r="BF39" s="63" t="s">
        <v>362</v>
      </c>
      <c r="BG39" s="68" t="s">
        <v>367</v>
      </c>
      <c r="BH39" s="58"/>
      <c r="BI39" s="71"/>
      <c r="BJ39" s="58"/>
      <c r="BK39" s="72"/>
      <c r="BL39" s="57" t="s">
        <v>382</v>
      </c>
    </row>
    <row r="40" spans="1:64" s="4" customFormat="1" ht="30" customHeight="1" x14ac:dyDescent="0.25">
      <c r="A40" s="36"/>
      <c r="B40" s="36"/>
      <c r="C40" s="36" t="s">
        <v>49</v>
      </c>
      <c r="D40" s="10" t="s">
        <v>26</v>
      </c>
      <c r="E40" s="42" t="s">
        <v>387</v>
      </c>
      <c r="F40" s="42" t="s">
        <v>322</v>
      </c>
      <c r="G40" s="12" t="s">
        <v>55</v>
      </c>
      <c r="H40" s="12"/>
      <c r="I40" s="12"/>
      <c r="J40" s="12"/>
      <c r="K40" s="12" t="s">
        <v>55</v>
      </c>
      <c r="L40" s="12" t="s">
        <v>55</v>
      </c>
      <c r="M40" s="12" t="s">
        <v>55</v>
      </c>
      <c r="N40" s="12" t="s">
        <v>55</v>
      </c>
      <c r="O40" s="12"/>
      <c r="P40" s="12"/>
      <c r="Q40" s="12"/>
      <c r="R40" s="12"/>
      <c r="S40" s="12"/>
      <c r="T40" s="12"/>
      <c r="U40" s="12"/>
      <c r="V40" s="12"/>
      <c r="W40" s="12"/>
      <c r="X40" s="12"/>
      <c r="Y40" s="12"/>
      <c r="Z40" s="12"/>
      <c r="AA40" s="12"/>
      <c r="AB40" s="12"/>
      <c r="AC40" s="12"/>
      <c r="AD40" s="12"/>
      <c r="AE40" s="12"/>
      <c r="AF40" s="12"/>
      <c r="AG40" s="12"/>
      <c r="AH40" s="12"/>
      <c r="AI40" s="12"/>
      <c r="AJ40" s="12"/>
      <c r="AK40" s="12"/>
      <c r="AL40" s="12"/>
      <c r="AM40" s="12"/>
      <c r="AN40" s="12"/>
      <c r="AO40" s="12"/>
      <c r="AP40" s="12"/>
      <c r="AQ40" s="12"/>
      <c r="AR40" s="12"/>
      <c r="AS40" s="12"/>
      <c r="AT40" s="12" t="s">
        <v>55</v>
      </c>
      <c r="AU40" s="12" t="s">
        <v>55</v>
      </c>
      <c r="AV40" s="12"/>
      <c r="AW40" s="12"/>
      <c r="AX40" s="12"/>
      <c r="AY40" s="12"/>
      <c r="AZ40" s="12"/>
      <c r="BA40" s="12"/>
      <c r="BB40" s="12"/>
      <c r="BC40" s="12"/>
      <c r="BD40" s="15" t="s">
        <v>55</v>
      </c>
      <c r="BE40" s="51"/>
      <c r="BF40" s="63" t="s">
        <v>362</v>
      </c>
      <c r="BG40" s="68" t="s">
        <v>366</v>
      </c>
      <c r="BH40" s="58"/>
      <c r="BI40" s="71"/>
      <c r="BJ40" s="58"/>
      <c r="BK40" s="72"/>
      <c r="BL40" s="57" t="s">
        <v>382</v>
      </c>
    </row>
    <row r="41" spans="1:64" s="4" customFormat="1" ht="30" customHeight="1" x14ac:dyDescent="0.25">
      <c r="A41" s="37"/>
      <c r="B41" s="37"/>
      <c r="C41" s="37"/>
      <c r="D41" s="10" t="s">
        <v>27</v>
      </c>
      <c r="E41" s="42" t="s">
        <v>387</v>
      </c>
      <c r="F41" s="42" t="s">
        <v>322</v>
      </c>
      <c r="G41" s="12" t="s">
        <v>55</v>
      </c>
      <c r="H41" s="12"/>
      <c r="I41" s="12"/>
      <c r="J41" s="12"/>
      <c r="K41" s="12" t="s">
        <v>55</v>
      </c>
      <c r="L41" s="12" t="s">
        <v>55</v>
      </c>
      <c r="M41" s="12" t="s">
        <v>55</v>
      </c>
      <c r="N41" s="12" t="s">
        <v>55</v>
      </c>
      <c r="O41" s="12"/>
      <c r="P41" s="12"/>
      <c r="Q41" s="12"/>
      <c r="R41" s="12"/>
      <c r="S41" s="12"/>
      <c r="T41" s="12"/>
      <c r="U41" s="12"/>
      <c r="V41" s="12"/>
      <c r="W41" s="12"/>
      <c r="X41" s="12"/>
      <c r="Y41" s="12"/>
      <c r="Z41" s="12"/>
      <c r="AA41" s="12"/>
      <c r="AB41" s="12"/>
      <c r="AC41" s="12"/>
      <c r="AD41" s="12"/>
      <c r="AE41" s="12"/>
      <c r="AF41" s="12"/>
      <c r="AG41" s="12"/>
      <c r="AH41" s="12"/>
      <c r="AI41" s="12"/>
      <c r="AJ41" s="12"/>
      <c r="AK41" s="12"/>
      <c r="AL41" s="12"/>
      <c r="AM41" s="12"/>
      <c r="AN41" s="12"/>
      <c r="AO41" s="12"/>
      <c r="AP41" s="12"/>
      <c r="AQ41" s="12"/>
      <c r="AR41" s="12"/>
      <c r="AS41" s="12"/>
      <c r="AT41" s="12" t="s">
        <v>55</v>
      </c>
      <c r="AU41" s="12" t="s">
        <v>55</v>
      </c>
      <c r="AV41" s="12"/>
      <c r="AW41" s="12"/>
      <c r="AX41" s="12"/>
      <c r="AY41" s="12"/>
      <c r="AZ41" s="12"/>
      <c r="BA41" s="12"/>
      <c r="BB41" s="12"/>
      <c r="BC41" s="12"/>
      <c r="BD41" s="15" t="s">
        <v>55</v>
      </c>
      <c r="BE41" s="51"/>
      <c r="BF41" s="63" t="s">
        <v>362</v>
      </c>
      <c r="BG41" s="68" t="s">
        <v>366</v>
      </c>
      <c r="BH41" s="58"/>
      <c r="BI41" s="79"/>
      <c r="BJ41" s="58"/>
      <c r="BK41" s="72"/>
      <c r="BL41" s="81" t="s">
        <v>408</v>
      </c>
    </row>
    <row r="42" spans="1:64" s="4" customFormat="1" ht="45" x14ac:dyDescent="0.25">
      <c r="A42" s="36"/>
      <c r="B42" s="36"/>
      <c r="C42" s="36" t="s">
        <v>50</v>
      </c>
      <c r="D42" s="10" t="s">
        <v>28</v>
      </c>
      <c r="E42" s="42" t="s">
        <v>54</v>
      </c>
      <c r="F42" s="42" t="s">
        <v>54</v>
      </c>
      <c r="G42" s="12"/>
      <c r="H42" s="12"/>
      <c r="I42" s="12"/>
      <c r="J42" s="12"/>
      <c r="K42" s="12"/>
      <c r="L42" s="12"/>
      <c r="M42" s="12"/>
      <c r="N42" s="12"/>
      <c r="O42" s="12"/>
      <c r="P42" s="12"/>
      <c r="Q42" s="12"/>
      <c r="R42" s="12"/>
      <c r="S42" s="12"/>
      <c r="T42" s="12"/>
      <c r="U42" s="12"/>
      <c r="V42" s="12"/>
      <c r="W42" s="12"/>
      <c r="X42" s="12"/>
      <c r="Y42" s="12"/>
      <c r="Z42" s="12"/>
      <c r="AA42" s="12"/>
      <c r="AB42" s="12"/>
      <c r="AC42" s="12"/>
      <c r="AD42" s="12"/>
      <c r="AE42" s="12"/>
      <c r="AF42" s="12"/>
      <c r="AG42" s="12"/>
      <c r="AH42" s="12"/>
      <c r="AI42" s="12"/>
      <c r="AJ42" s="12"/>
      <c r="AK42" s="12"/>
      <c r="AL42" s="12"/>
      <c r="AM42" s="12"/>
      <c r="AN42" s="12"/>
      <c r="AO42" s="12"/>
      <c r="AP42" s="12"/>
      <c r="AQ42" s="12"/>
      <c r="AR42" s="12"/>
      <c r="AS42" s="12"/>
      <c r="AT42" s="12"/>
      <c r="AU42" s="12"/>
      <c r="AV42" s="13"/>
      <c r="AW42" s="12"/>
      <c r="AX42" s="12"/>
      <c r="AY42" s="12"/>
      <c r="AZ42" s="12"/>
      <c r="BA42" s="12"/>
      <c r="BB42" s="12"/>
      <c r="BC42" s="12"/>
      <c r="BD42" s="15"/>
      <c r="BE42" s="51" t="s">
        <v>337</v>
      </c>
      <c r="BF42" s="63" t="s">
        <v>362</v>
      </c>
      <c r="BG42" s="51" t="s">
        <v>365</v>
      </c>
      <c r="BH42" s="58"/>
      <c r="BI42" s="58"/>
      <c r="BJ42" s="71"/>
      <c r="BK42" s="42"/>
      <c r="BL42" s="57" t="s">
        <v>406</v>
      </c>
    </row>
    <row r="43" spans="1:64" s="4" customFormat="1" ht="45" x14ac:dyDescent="0.25">
      <c r="A43" s="36"/>
      <c r="B43" s="36"/>
      <c r="C43" s="36" t="s">
        <v>314</v>
      </c>
      <c r="D43" s="10" t="s">
        <v>29</v>
      </c>
      <c r="E43" s="42" t="s">
        <v>315</v>
      </c>
      <c r="F43" s="46" t="s">
        <v>318</v>
      </c>
      <c r="G43" s="12"/>
      <c r="H43" s="12"/>
      <c r="I43" s="12" t="s">
        <v>55</v>
      </c>
      <c r="J43" s="12"/>
      <c r="K43" s="12"/>
      <c r="L43" s="12"/>
      <c r="M43" s="12"/>
      <c r="N43" s="12"/>
      <c r="O43" s="12"/>
      <c r="P43" s="12"/>
      <c r="Q43" s="12"/>
      <c r="R43" s="12"/>
      <c r="S43" s="12"/>
      <c r="T43" s="12"/>
      <c r="U43" s="12"/>
      <c r="V43" s="12"/>
      <c r="W43" s="12"/>
      <c r="X43" s="12"/>
      <c r="Y43" s="12"/>
      <c r="Z43" s="12"/>
      <c r="AA43" s="12"/>
      <c r="AB43" s="12"/>
      <c r="AC43" s="12"/>
      <c r="AD43" s="12"/>
      <c r="AE43" s="12"/>
      <c r="AF43" s="12"/>
      <c r="AG43" s="12"/>
      <c r="AH43" s="12" t="s">
        <v>55</v>
      </c>
      <c r="AI43" s="12"/>
      <c r="AJ43" s="12"/>
      <c r="AK43" s="12"/>
      <c r="AL43" s="12"/>
      <c r="AM43" s="12"/>
      <c r="AN43" s="12"/>
      <c r="AO43" s="12"/>
      <c r="AP43" s="12"/>
      <c r="AQ43" s="12"/>
      <c r="AR43" s="12"/>
      <c r="AS43" s="12"/>
      <c r="AT43" s="12"/>
      <c r="AU43" s="12"/>
      <c r="AV43" s="12"/>
      <c r="AW43" s="12"/>
      <c r="AX43" s="12"/>
      <c r="AY43" s="12"/>
      <c r="AZ43" s="12"/>
      <c r="BA43" s="12"/>
      <c r="BB43" s="12"/>
      <c r="BC43" s="12"/>
      <c r="BD43" s="15" t="s">
        <v>54</v>
      </c>
      <c r="BE43" s="50" t="s">
        <v>327</v>
      </c>
      <c r="BF43" s="63" t="s">
        <v>362</v>
      </c>
      <c r="BG43" s="51" t="s">
        <v>365</v>
      </c>
      <c r="BH43" s="58"/>
      <c r="BI43" s="58"/>
      <c r="BJ43" s="71"/>
      <c r="BK43" s="72"/>
      <c r="BL43" s="57" t="s">
        <v>403</v>
      </c>
    </row>
    <row r="44" spans="1:64" s="4" customFormat="1" ht="45" x14ac:dyDescent="0.25">
      <c r="A44" s="37"/>
      <c r="B44" s="37"/>
      <c r="C44" s="37"/>
      <c r="D44" s="10" t="s">
        <v>30</v>
      </c>
      <c r="E44" s="42" t="s">
        <v>315</v>
      </c>
      <c r="F44" s="46" t="s">
        <v>324</v>
      </c>
      <c r="G44" s="12"/>
      <c r="H44" s="12"/>
      <c r="I44" s="12" t="s">
        <v>55</v>
      </c>
      <c r="J44" s="12"/>
      <c r="K44" s="12"/>
      <c r="L44" s="12"/>
      <c r="M44" s="12"/>
      <c r="N44" s="12"/>
      <c r="O44" s="12"/>
      <c r="P44" s="12"/>
      <c r="Q44" s="12"/>
      <c r="R44" s="12"/>
      <c r="S44" s="12"/>
      <c r="T44" s="12"/>
      <c r="U44" s="12"/>
      <c r="V44" s="12"/>
      <c r="W44" s="12"/>
      <c r="X44" s="12"/>
      <c r="Y44" s="12"/>
      <c r="Z44" s="12"/>
      <c r="AA44" s="12"/>
      <c r="AB44" s="12"/>
      <c r="AC44" s="12"/>
      <c r="AD44" s="12"/>
      <c r="AE44" s="12"/>
      <c r="AF44" s="12"/>
      <c r="AG44" s="12"/>
      <c r="AH44" s="12"/>
      <c r="AI44" s="12"/>
      <c r="AJ44" s="12"/>
      <c r="AK44" s="12"/>
      <c r="AL44" s="12"/>
      <c r="AM44" s="12"/>
      <c r="AN44" s="12"/>
      <c r="AO44" s="12"/>
      <c r="AP44" s="12"/>
      <c r="AQ44" s="12"/>
      <c r="AR44" s="12"/>
      <c r="AS44" s="12"/>
      <c r="AT44" s="12"/>
      <c r="AU44" s="12"/>
      <c r="AV44" s="12"/>
      <c r="AW44" s="12" t="s">
        <v>55</v>
      </c>
      <c r="AX44" s="12"/>
      <c r="AY44" s="12"/>
      <c r="AZ44" s="12"/>
      <c r="BA44" s="12"/>
      <c r="BB44" s="12"/>
      <c r="BC44" s="12"/>
      <c r="BD44" s="15" t="s">
        <v>54</v>
      </c>
      <c r="BE44" s="51"/>
      <c r="BF44" s="63" t="s">
        <v>362</v>
      </c>
      <c r="BG44" s="51" t="s">
        <v>365</v>
      </c>
      <c r="BH44" s="58"/>
      <c r="BI44" s="58"/>
      <c r="BJ44" s="71"/>
      <c r="BK44" s="72"/>
      <c r="BL44" s="57" t="s">
        <v>403</v>
      </c>
    </row>
    <row r="45" spans="1:64" s="4" customFormat="1" ht="60" x14ac:dyDescent="0.25">
      <c r="A45" s="38"/>
      <c r="B45" s="38"/>
      <c r="C45" s="38" t="s">
        <v>51</v>
      </c>
      <c r="D45" s="10" t="s">
        <v>31</v>
      </c>
      <c r="E45" s="42" t="s">
        <v>387</v>
      </c>
      <c r="F45" s="46" t="s">
        <v>321</v>
      </c>
      <c r="G45" s="12" t="s">
        <v>55</v>
      </c>
      <c r="H45" s="12"/>
      <c r="I45" s="12"/>
      <c r="J45" s="12"/>
      <c r="K45" s="12" t="s">
        <v>55</v>
      </c>
      <c r="L45" s="12" t="s">
        <v>55</v>
      </c>
      <c r="M45" s="12" t="s">
        <v>55</v>
      </c>
      <c r="N45" s="12" t="s">
        <v>55</v>
      </c>
      <c r="O45" s="12" t="s">
        <v>55</v>
      </c>
      <c r="P45" s="12"/>
      <c r="Q45" s="12"/>
      <c r="R45" s="12"/>
      <c r="S45" s="12"/>
      <c r="T45" s="12"/>
      <c r="U45" s="12"/>
      <c r="V45" s="12"/>
      <c r="W45" s="12"/>
      <c r="X45" s="12"/>
      <c r="Y45" s="12"/>
      <c r="Z45" s="12"/>
      <c r="AA45" s="12"/>
      <c r="AB45" s="12"/>
      <c r="AC45" s="12"/>
      <c r="AD45" s="12"/>
      <c r="AE45" s="12"/>
      <c r="AF45" s="12"/>
      <c r="AG45" s="12"/>
      <c r="AH45" s="12"/>
      <c r="AI45" s="12"/>
      <c r="AJ45" s="12"/>
      <c r="AK45" s="12"/>
      <c r="AL45" s="12"/>
      <c r="AM45" s="12"/>
      <c r="AN45" s="12"/>
      <c r="AO45" s="12"/>
      <c r="AP45" s="12"/>
      <c r="AQ45" s="12"/>
      <c r="AR45" s="12"/>
      <c r="AS45" s="12"/>
      <c r="AT45" s="12"/>
      <c r="AU45" s="12"/>
      <c r="AV45" s="12"/>
      <c r="AW45" s="12"/>
      <c r="AX45" s="12" t="s">
        <v>55</v>
      </c>
      <c r="AY45" s="12"/>
      <c r="AZ45" s="12"/>
      <c r="BA45" s="12"/>
      <c r="BB45" s="12"/>
      <c r="BC45" s="12"/>
      <c r="BD45" s="15" t="s">
        <v>54</v>
      </c>
      <c r="BE45" s="51" t="s">
        <v>338</v>
      </c>
      <c r="BF45" s="56" t="s">
        <v>350</v>
      </c>
      <c r="BG45" s="51" t="s">
        <v>364</v>
      </c>
      <c r="BH45" s="58"/>
      <c r="BI45" s="79"/>
      <c r="BJ45" s="58"/>
      <c r="BK45" s="72"/>
      <c r="BL45" s="81" t="s">
        <v>409</v>
      </c>
    </row>
    <row r="46" spans="1:64" s="4" customFormat="1" ht="63" customHeight="1" x14ac:dyDescent="0.25">
      <c r="A46" s="38"/>
      <c r="B46" s="38"/>
      <c r="C46" s="38" t="s">
        <v>52</v>
      </c>
      <c r="D46" s="10" t="s">
        <v>32</v>
      </c>
      <c r="E46" s="42" t="s">
        <v>387</v>
      </c>
      <c r="F46" s="42" t="s">
        <v>322</v>
      </c>
      <c r="G46" s="12" t="s">
        <v>55</v>
      </c>
      <c r="H46" s="12"/>
      <c r="I46" s="12"/>
      <c r="J46" s="12"/>
      <c r="K46" s="12" t="s">
        <v>55</v>
      </c>
      <c r="L46" s="12" t="s">
        <v>55</v>
      </c>
      <c r="M46" s="12" t="s">
        <v>55</v>
      </c>
      <c r="N46" s="12" t="s">
        <v>55</v>
      </c>
      <c r="O46" s="12" t="s">
        <v>55</v>
      </c>
      <c r="P46" s="12"/>
      <c r="Q46" s="12"/>
      <c r="R46" s="12"/>
      <c r="S46" s="12"/>
      <c r="T46" s="12"/>
      <c r="U46" s="12"/>
      <c r="V46" s="12"/>
      <c r="W46" s="12"/>
      <c r="X46" s="12"/>
      <c r="Y46" s="12"/>
      <c r="Z46" s="12"/>
      <c r="AA46" s="12"/>
      <c r="AB46" s="12"/>
      <c r="AC46" s="12"/>
      <c r="AD46" s="12"/>
      <c r="AE46" s="12"/>
      <c r="AF46" s="12"/>
      <c r="AG46" s="12"/>
      <c r="AH46" s="12"/>
      <c r="AI46" s="12"/>
      <c r="AJ46" s="12"/>
      <c r="AK46" s="12"/>
      <c r="AL46" s="12"/>
      <c r="AM46" s="12"/>
      <c r="AN46" s="12"/>
      <c r="AO46" s="12"/>
      <c r="AP46" s="12"/>
      <c r="AQ46" s="12"/>
      <c r="AR46" s="12"/>
      <c r="AS46" s="12"/>
      <c r="AT46" s="12"/>
      <c r="AU46" s="12"/>
      <c r="AV46" s="12"/>
      <c r="AW46" s="12"/>
      <c r="AX46" s="12"/>
      <c r="AY46" s="12" t="s">
        <v>55</v>
      </c>
      <c r="AZ46" s="12" t="s">
        <v>55</v>
      </c>
      <c r="BA46" s="12"/>
      <c r="BB46" s="12"/>
      <c r="BC46" s="12"/>
      <c r="BD46" s="15" t="s">
        <v>55</v>
      </c>
      <c r="BE46" s="51" t="s">
        <v>339</v>
      </c>
      <c r="BF46" s="63" t="s">
        <v>362</v>
      </c>
      <c r="BG46" s="51" t="s">
        <v>380</v>
      </c>
      <c r="BH46" s="58"/>
      <c r="BI46" s="79"/>
      <c r="BJ46" s="58"/>
      <c r="BK46" s="72"/>
      <c r="BL46" s="81" t="s">
        <v>409</v>
      </c>
    </row>
    <row r="47" spans="1:64" s="4" customFormat="1" ht="60" x14ac:dyDescent="0.25">
      <c r="A47" s="36"/>
      <c r="B47" s="36"/>
      <c r="C47" s="36" t="s">
        <v>307</v>
      </c>
      <c r="D47" s="10" t="s">
        <v>33</v>
      </c>
      <c r="E47" s="42" t="s">
        <v>315</v>
      </c>
      <c r="F47" s="46" t="s">
        <v>324</v>
      </c>
      <c r="G47" s="12"/>
      <c r="H47" s="12"/>
      <c r="I47" s="12" t="s">
        <v>55</v>
      </c>
      <c r="J47" s="12"/>
      <c r="K47" s="12" t="s">
        <v>55</v>
      </c>
      <c r="L47" s="12" t="s">
        <v>55</v>
      </c>
      <c r="M47" s="12" t="s">
        <v>55</v>
      </c>
      <c r="N47" s="12" t="s">
        <v>55</v>
      </c>
      <c r="O47" s="12"/>
      <c r="P47" s="12"/>
      <c r="Q47" s="12"/>
      <c r="R47" s="12"/>
      <c r="S47" s="12"/>
      <c r="T47" s="12"/>
      <c r="U47" s="12"/>
      <c r="V47" s="12"/>
      <c r="W47" s="12"/>
      <c r="X47" s="12"/>
      <c r="Y47" s="12"/>
      <c r="Z47" s="12"/>
      <c r="AA47" s="12"/>
      <c r="AB47" s="12"/>
      <c r="AC47" s="12"/>
      <c r="AD47" s="12"/>
      <c r="AE47" s="12"/>
      <c r="AF47" s="12"/>
      <c r="AG47" s="12"/>
      <c r="AH47" s="12"/>
      <c r="AI47" s="12"/>
      <c r="AJ47" s="12"/>
      <c r="AK47" s="12"/>
      <c r="AL47" s="12"/>
      <c r="AM47" s="12"/>
      <c r="AN47" s="12"/>
      <c r="AO47" s="12"/>
      <c r="AP47" s="12"/>
      <c r="AQ47" s="12"/>
      <c r="AR47" s="12"/>
      <c r="AS47" s="12"/>
      <c r="AT47" s="12"/>
      <c r="AU47" s="12"/>
      <c r="AV47" s="12"/>
      <c r="AW47" s="12"/>
      <c r="AX47" s="12"/>
      <c r="AY47" s="12"/>
      <c r="AZ47" s="12"/>
      <c r="BA47" s="12" t="s">
        <v>55</v>
      </c>
      <c r="BB47" s="12"/>
      <c r="BC47" s="12"/>
      <c r="BD47" s="15" t="s">
        <v>54</v>
      </c>
      <c r="BE47" s="50" t="s">
        <v>327</v>
      </c>
      <c r="BF47" s="63" t="s">
        <v>362</v>
      </c>
      <c r="BG47" s="51" t="s">
        <v>363</v>
      </c>
      <c r="BH47" s="58"/>
      <c r="BI47" s="58"/>
      <c r="BJ47" s="71"/>
      <c r="BK47" s="72"/>
      <c r="BL47" s="57" t="s">
        <v>403</v>
      </c>
    </row>
    <row r="48" spans="1:64" s="4" customFormat="1" ht="60" x14ac:dyDescent="0.25">
      <c r="A48" s="27"/>
      <c r="B48" s="27"/>
      <c r="C48" s="27"/>
      <c r="D48" s="10" t="s">
        <v>305</v>
      </c>
      <c r="E48" s="42" t="s">
        <v>315</v>
      </c>
      <c r="F48" s="46" t="s">
        <v>324</v>
      </c>
      <c r="G48" s="12"/>
      <c r="H48" s="12"/>
      <c r="I48" s="12" t="s">
        <v>55</v>
      </c>
      <c r="J48" s="12"/>
      <c r="K48" s="12" t="s">
        <v>55</v>
      </c>
      <c r="L48" s="12" t="s">
        <v>55</v>
      </c>
      <c r="M48" s="12" t="s">
        <v>55</v>
      </c>
      <c r="N48" s="12" t="s">
        <v>55</v>
      </c>
      <c r="O48" s="12"/>
      <c r="P48" s="12"/>
      <c r="Q48" s="12"/>
      <c r="R48" s="12"/>
      <c r="S48" s="12"/>
      <c r="T48" s="12"/>
      <c r="U48" s="12"/>
      <c r="V48" s="12"/>
      <c r="W48" s="12"/>
      <c r="X48" s="12"/>
      <c r="Y48" s="12"/>
      <c r="Z48" s="12"/>
      <c r="AA48" s="12"/>
      <c r="AB48" s="12"/>
      <c r="AC48" s="12"/>
      <c r="AD48" s="12"/>
      <c r="AE48" s="12"/>
      <c r="AF48" s="12"/>
      <c r="AG48" s="12"/>
      <c r="AH48" s="12"/>
      <c r="AI48" s="12"/>
      <c r="AJ48" s="12"/>
      <c r="AK48" s="12"/>
      <c r="AL48" s="12"/>
      <c r="AM48" s="12"/>
      <c r="AN48" s="12"/>
      <c r="AO48" s="12"/>
      <c r="AP48" s="12"/>
      <c r="AQ48" s="12"/>
      <c r="AR48" s="12"/>
      <c r="AS48" s="12"/>
      <c r="AT48" s="12"/>
      <c r="AU48" s="12"/>
      <c r="AV48" s="12"/>
      <c r="AW48" s="12"/>
      <c r="AX48" s="12"/>
      <c r="AY48" s="12"/>
      <c r="AZ48" s="12"/>
      <c r="BA48" s="12" t="s">
        <v>55</v>
      </c>
      <c r="BB48" s="12"/>
      <c r="BC48" s="12"/>
      <c r="BD48" s="15" t="s">
        <v>54</v>
      </c>
      <c r="BE48" s="50" t="s">
        <v>334</v>
      </c>
      <c r="BF48" s="63" t="s">
        <v>362</v>
      </c>
      <c r="BG48" s="51" t="s">
        <v>363</v>
      </c>
      <c r="BH48" s="58"/>
      <c r="BI48" s="58"/>
      <c r="BJ48" s="71"/>
      <c r="BK48" s="72"/>
      <c r="BL48" s="57" t="s">
        <v>403</v>
      </c>
    </row>
    <row r="49" spans="1:64" s="4" customFormat="1" ht="60" x14ac:dyDescent="0.25">
      <c r="A49" s="37"/>
      <c r="B49" s="37"/>
      <c r="C49" s="37"/>
      <c r="D49" s="10" t="s">
        <v>306</v>
      </c>
      <c r="E49" s="42" t="s">
        <v>315</v>
      </c>
      <c r="F49" s="46" t="s">
        <v>324</v>
      </c>
      <c r="G49" s="12"/>
      <c r="H49" s="12"/>
      <c r="I49" s="12" t="s">
        <v>55</v>
      </c>
      <c r="J49" s="12"/>
      <c r="K49" s="12" t="s">
        <v>55</v>
      </c>
      <c r="L49" s="12" t="s">
        <v>55</v>
      </c>
      <c r="M49" s="12" t="s">
        <v>55</v>
      </c>
      <c r="N49" s="12" t="s">
        <v>55</v>
      </c>
      <c r="O49" s="12"/>
      <c r="P49" s="12"/>
      <c r="Q49" s="12"/>
      <c r="R49" s="12"/>
      <c r="S49" s="12"/>
      <c r="T49" s="12"/>
      <c r="U49" s="12"/>
      <c r="V49" s="12"/>
      <c r="W49" s="12"/>
      <c r="X49" s="12"/>
      <c r="Y49" s="12"/>
      <c r="Z49" s="12"/>
      <c r="AA49" s="12"/>
      <c r="AB49" s="12"/>
      <c r="AC49" s="12"/>
      <c r="AD49" s="12"/>
      <c r="AE49" s="12"/>
      <c r="AF49" s="12"/>
      <c r="AG49" s="12"/>
      <c r="AH49" s="12"/>
      <c r="AI49" s="12"/>
      <c r="AJ49" s="12"/>
      <c r="AK49" s="12"/>
      <c r="AL49" s="12"/>
      <c r="AM49" s="12"/>
      <c r="AN49" s="12"/>
      <c r="AO49" s="12"/>
      <c r="AP49" s="12"/>
      <c r="AQ49" s="12"/>
      <c r="AR49" s="12"/>
      <c r="AS49" s="12"/>
      <c r="AT49" s="12"/>
      <c r="AU49" s="12"/>
      <c r="AV49" s="12"/>
      <c r="AW49" s="12"/>
      <c r="AX49" s="12"/>
      <c r="AY49" s="12"/>
      <c r="AZ49" s="12"/>
      <c r="BA49" s="12" t="s">
        <v>55</v>
      </c>
      <c r="BB49" s="12"/>
      <c r="BC49" s="12"/>
      <c r="BD49" s="15" t="s">
        <v>54</v>
      </c>
      <c r="BE49" s="50" t="s">
        <v>334</v>
      </c>
      <c r="BF49" s="63" t="s">
        <v>362</v>
      </c>
      <c r="BG49" s="51" t="s">
        <v>363</v>
      </c>
      <c r="BH49" s="58"/>
      <c r="BI49" s="58"/>
      <c r="BJ49" s="71"/>
      <c r="BK49" s="72"/>
      <c r="BL49" s="57" t="s">
        <v>403</v>
      </c>
    </row>
    <row r="50" spans="1:64" s="4" customFormat="1" ht="60" x14ac:dyDescent="0.25">
      <c r="A50" s="36"/>
      <c r="B50" s="36"/>
      <c r="C50" s="36" t="s">
        <v>308</v>
      </c>
      <c r="D50" s="10" t="s">
        <v>34</v>
      </c>
      <c r="E50" s="42" t="s">
        <v>54</v>
      </c>
      <c r="F50" s="42" t="s">
        <v>54</v>
      </c>
      <c r="G50" s="12"/>
      <c r="H50" s="12"/>
      <c r="I50" s="12"/>
      <c r="J50" s="12"/>
      <c r="K50" s="12"/>
      <c r="L50" s="12"/>
      <c r="M50" s="12"/>
      <c r="N50" s="12"/>
      <c r="O50" s="12"/>
      <c r="P50" s="12"/>
      <c r="Q50" s="12"/>
      <c r="R50" s="12"/>
      <c r="S50" s="12"/>
      <c r="T50" s="12"/>
      <c r="U50" s="12"/>
      <c r="V50" s="12"/>
      <c r="W50" s="12"/>
      <c r="X50" s="12"/>
      <c r="Y50" s="12"/>
      <c r="Z50" s="12"/>
      <c r="AA50" s="12"/>
      <c r="AB50" s="12"/>
      <c r="AC50" s="12"/>
      <c r="AD50" s="12"/>
      <c r="AE50" s="12"/>
      <c r="AF50" s="12"/>
      <c r="AG50" s="12"/>
      <c r="AH50" s="12"/>
      <c r="AI50" s="12"/>
      <c r="AJ50" s="12"/>
      <c r="AK50" s="12"/>
      <c r="AL50" s="12"/>
      <c r="AM50" s="12"/>
      <c r="AN50" s="12"/>
      <c r="AO50" s="12"/>
      <c r="AP50" s="12"/>
      <c r="AQ50" s="12"/>
      <c r="AR50" s="12"/>
      <c r="AS50" s="12"/>
      <c r="AT50" s="12"/>
      <c r="AU50" s="12"/>
      <c r="AV50" s="12"/>
      <c r="AW50" s="12"/>
      <c r="AX50" s="12"/>
      <c r="AY50" s="12"/>
      <c r="AZ50" s="12"/>
      <c r="BA50" s="12"/>
      <c r="BB50" s="13"/>
      <c r="BC50" s="12"/>
      <c r="BD50" s="15"/>
      <c r="BE50" s="50" t="s">
        <v>327</v>
      </c>
      <c r="BF50" s="63" t="s">
        <v>362</v>
      </c>
      <c r="BG50" s="51" t="s">
        <v>363</v>
      </c>
      <c r="BH50" s="58"/>
      <c r="BI50" s="58"/>
      <c r="BJ50" s="71"/>
      <c r="BK50" s="72"/>
      <c r="BL50" s="57" t="s">
        <v>403</v>
      </c>
    </row>
    <row r="51" spans="1:64" s="4" customFormat="1" ht="60" x14ac:dyDescent="0.25">
      <c r="A51" s="35"/>
      <c r="B51" s="35"/>
      <c r="C51" s="35"/>
      <c r="D51" s="39" t="s">
        <v>297</v>
      </c>
      <c r="E51" s="47" t="s">
        <v>315</v>
      </c>
      <c r="F51" s="46" t="s">
        <v>324</v>
      </c>
      <c r="G51" s="40"/>
      <c r="H51" s="40"/>
      <c r="I51" s="40" t="s">
        <v>55</v>
      </c>
      <c r="J51" s="40"/>
      <c r="K51" s="40"/>
      <c r="L51" s="40"/>
      <c r="M51" s="40"/>
      <c r="N51" s="40"/>
      <c r="O51" s="40"/>
      <c r="P51" s="40"/>
      <c r="Q51" s="40"/>
      <c r="R51" s="40"/>
      <c r="S51" s="40"/>
      <c r="T51" s="40"/>
      <c r="U51" s="40"/>
      <c r="V51" s="40"/>
      <c r="W51" s="40"/>
      <c r="X51" s="40"/>
      <c r="Y51" s="40"/>
      <c r="Z51" s="40"/>
      <c r="AA51" s="40"/>
      <c r="AB51" s="40"/>
      <c r="AC51" s="40"/>
      <c r="AD51" s="40"/>
      <c r="AE51" s="40"/>
      <c r="AF51" s="40"/>
      <c r="AG51" s="40"/>
      <c r="AH51" s="40"/>
      <c r="AI51" s="40"/>
      <c r="AJ51" s="40"/>
      <c r="AK51" s="40"/>
      <c r="AL51" s="40"/>
      <c r="AM51" s="40"/>
      <c r="AN51" s="40"/>
      <c r="AO51" s="40"/>
      <c r="AP51" s="40"/>
      <c r="AQ51" s="40"/>
      <c r="AR51" s="40"/>
      <c r="AS51" s="40"/>
      <c r="AT51" s="40"/>
      <c r="AU51" s="40"/>
      <c r="AV51" s="40"/>
      <c r="AW51" s="40"/>
      <c r="AX51" s="40"/>
      <c r="AY51" s="40"/>
      <c r="AZ51" s="40"/>
      <c r="BA51" s="40"/>
      <c r="BB51" s="40"/>
      <c r="BC51" s="40" t="s">
        <v>55</v>
      </c>
      <c r="BD51" s="41" t="s">
        <v>54</v>
      </c>
      <c r="BE51" s="50" t="s">
        <v>334</v>
      </c>
      <c r="BF51" s="63" t="s">
        <v>362</v>
      </c>
      <c r="BG51" s="51" t="s">
        <v>363</v>
      </c>
      <c r="BH51" s="77"/>
      <c r="BI51" s="77"/>
      <c r="BJ51" s="71"/>
      <c r="BK51" s="72"/>
      <c r="BL51" s="57" t="s">
        <v>403</v>
      </c>
    </row>
  </sheetData>
  <mergeCells count="2">
    <mergeCell ref="G1:BD1"/>
    <mergeCell ref="BH1:BJ1"/>
  </mergeCells>
  <conditionalFormatting sqref="E38:E47 G38:G47 F38:F46 K38:BD47 G4:H22 K4:BD22 E24:I36 K24:BD36 E4:E22 F50:BD51 A3:D51">
    <cfRule type="expression" dxfId="133" priority="205">
      <formula>#REF!="x"</formula>
    </cfRule>
    <cfRule type="expression" dxfId="132" priority="206">
      <formula>$BD3="?"</formula>
    </cfRule>
    <cfRule type="expression" dxfId="131" priority="207">
      <formula>$BD3="x"</formula>
    </cfRule>
  </conditionalFormatting>
  <conditionalFormatting sqref="E50:E51 K48:BD49 K3:BD3 K23:BD23 K37:BD37">
    <cfRule type="expression" dxfId="130" priority="202">
      <formula>#REF!="x"</formula>
    </cfRule>
    <cfRule type="expression" dxfId="129" priority="203">
      <formula>$BD3="?"</formula>
    </cfRule>
    <cfRule type="expression" dxfId="128" priority="204">
      <formula>$BD3="x"</formula>
    </cfRule>
  </conditionalFormatting>
  <conditionalFormatting sqref="G48">
    <cfRule type="expression" dxfId="127" priority="199">
      <formula>#REF!="x"</formula>
    </cfRule>
    <cfRule type="expression" dxfId="126" priority="200">
      <formula>$BD48="?"</formula>
    </cfRule>
    <cfRule type="expression" dxfId="125" priority="201">
      <formula>$BD48="x"</formula>
    </cfRule>
  </conditionalFormatting>
  <conditionalFormatting sqref="E48">
    <cfRule type="expression" dxfId="124" priority="196">
      <formula>#REF!="x"</formula>
    </cfRule>
    <cfRule type="expression" dxfId="123" priority="197">
      <formula>$BD48="?"</formula>
    </cfRule>
    <cfRule type="expression" dxfId="122" priority="198">
      <formula>$BD48="x"</formula>
    </cfRule>
  </conditionalFormatting>
  <conditionalFormatting sqref="G49">
    <cfRule type="expression" dxfId="121" priority="193">
      <formula>#REF!="x"</formula>
    </cfRule>
    <cfRule type="expression" dxfId="120" priority="194">
      <formula>$BD49="?"</formula>
    </cfRule>
    <cfRule type="expression" dxfId="119" priority="195">
      <formula>$BD49="x"</formula>
    </cfRule>
  </conditionalFormatting>
  <conditionalFormatting sqref="E49">
    <cfRule type="expression" dxfId="118" priority="190">
      <formula>#REF!="x"</formula>
    </cfRule>
    <cfRule type="expression" dxfId="117" priority="191">
      <formula>$BD49="?"</formula>
    </cfRule>
    <cfRule type="expression" dxfId="116" priority="192">
      <formula>$BD49="x"</formula>
    </cfRule>
  </conditionalFormatting>
  <conditionalFormatting sqref="G3">
    <cfRule type="expression" dxfId="115" priority="181">
      <formula>#REF!="x"</formula>
    </cfRule>
    <cfRule type="expression" dxfId="114" priority="182">
      <formula>$BD3="?"</formula>
    </cfRule>
    <cfRule type="expression" dxfId="113" priority="183">
      <formula>$BD3="x"</formula>
    </cfRule>
  </conditionalFormatting>
  <conditionalFormatting sqref="E3">
    <cfRule type="expression" dxfId="112" priority="178">
      <formula>#REF!="x"</formula>
    </cfRule>
    <cfRule type="expression" dxfId="111" priority="179">
      <formula>$BD3="?"</formula>
    </cfRule>
    <cfRule type="expression" dxfId="110" priority="180">
      <formula>$BD3="x"</formula>
    </cfRule>
  </conditionalFormatting>
  <conditionalFormatting sqref="G23">
    <cfRule type="expression" dxfId="109" priority="112">
      <formula>#REF!="x"</formula>
    </cfRule>
    <cfRule type="expression" dxfId="108" priority="113">
      <formula>$BD23="?"</formula>
    </cfRule>
    <cfRule type="expression" dxfId="107" priority="114">
      <formula>$BD23="x"</formula>
    </cfRule>
  </conditionalFormatting>
  <conditionalFormatting sqref="E23">
    <cfRule type="expression" dxfId="106" priority="109">
      <formula>#REF!="x"</formula>
    </cfRule>
    <cfRule type="expression" dxfId="105" priority="110">
      <formula>$BD23="?"</formula>
    </cfRule>
    <cfRule type="expression" dxfId="104" priority="111">
      <formula>$BD23="x"</formula>
    </cfRule>
  </conditionalFormatting>
  <conditionalFormatting sqref="G37">
    <cfRule type="expression" dxfId="103" priority="106">
      <formula>#REF!="x"</formula>
    </cfRule>
    <cfRule type="expression" dxfId="102" priority="107">
      <formula>$BD37="?"</formula>
    </cfRule>
    <cfRule type="expression" dxfId="101" priority="108">
      <formula>$BD37="x"</formula>
    </cfRule>
  </conditionalFormatting>
  <conditionalFormatting sqref="E37">
    <cfRule type="expression" dxfId="100" priority="103">
      <formula>#REF!="x"</formula>
    </cfRule>
    <cfRule type="expression" dxfId="99" priority="104">
      <formula>$BD37="?"</formula>
    </cfRule>
    <cfRule type="expression" dxfId="98" priority="105">
      <formula>$BD37="x"</formula>
    </cfRule>
  </conditionalFormatting>
  <conditionalFormatting sqref="F4:F22">
    <cfRule type="expression" dxfId="97" priority="100">
      <formula>#REF!="x"</formula>
    </cfRule>
    <cfRule type="expression" dxfId="96" priority="101">
      <formula>$BD4="?"</formula>
    </cfRule>
    <cfRule type="expression" dxfId="95" priority="102">
      <formula>$BD4="x"</formula>
    </cfRule>
  </conditionalFormatting>
  <conditionalFormatting sqref="F3">
    <cfRule type="expression" dxfId="94" priority="91">
      <formula>#REF!="x"</formula>
    </cfRule>
    <cfRule type="expression" dxfId="93" priority="92">
      <formula>$BD3="?"</formula>
    </cfRule>
    <cfRule type="expression" dxfId="92" priority="93">
      <formula>$BD3="x"</formula>
    </cfRule>
  </conditionalFormatting>
  <conditionalFormatting sqref="F23">
    <cfRule type="expression" dxfId="91" priority="88">
      <formula>#REF!="x"</formula>
    </cfRule>
    <cfRule type="expression" dxfId="90" priority="89">
      <formula>$BD23="?"</formula>
    </cfRule>
    <cfRule type="expression" dxfId="89" priority="90">
      <formula>$BD23="x"</formula>
    </cfRule>
  </conditionalFormatting>
  <conditionalFormatting sqref="F37">
    <cfRule type="expression" dxfId="88" priority="85">
      <formula>#REF!="x"</formula>
    </cfRule>
    <cfRule type="expression" dxfId="87" priority="86">
      <formula>$BD37="?"</formula>
    </cfRule>
    <cfRule type="expression" dxfId="86" priority="87">
      <formula>$BD37="x"</formula>
    </cfRule>
  </conditionalFormatting>
  <conditionalFormatting sqref="F47:F49">
    <cfRule type="expression" dxfId="85" priority="82">
      <formula>#REF!="x"</formula>
    </cfRule>
    <cfRule type="expression" dxfId="84" priority="83">
      <formula>$BD47="?"</formula>
    </cfRule>
    <cfRule type="expression" dxfId="83" priority="84">
      <formula>$BD47="x"</formula>
    </cfRule>
  </conditionalFormatting>
  <conditionalFormatting sqref="H38:H47">
    <cfRule type="expression" dxfId="82" priority="61">
      <formula>#REF!="x"</formula>
    </cfRule>
    <cfRule type="expression" dxfId="81" priority="62">
      <formula>$BD38="?"</formula>
    </cfRule>
    <cfRule type="expression" dxfId="80" priority="63">
      <formula>$BD38="x"</formula>
    </cfRule>
  </conditionalFormatting>
  <conditionalFormatting sqref="H48">
    <cfRule type="expression" dxfId="79" priority="58">
      <formula>#REF!="x"</formula>
    </cfRule>
    <cfRule type="expression" dxfId="78" priority="59">
      <formula>$BD48="?"</formula>
    </cfRule>
    <cfRule type="expression" dxfId="77" priority="60">
      <formula>$BD48="x"</formula>
    </cfRule>
  </conditionalFormatting>
  <conditionalFormatting sqref="H49">
    <cfRule type="expression" dxfId="76" priority="55">
      <formula>#REF!="x"</formula>
    </cfRule>
    <cfRule type="expression" dxfId="75" priority="56">
      <formula>$BD49="?"</formula>
    </cfRule>
    <cfRule type="expression" dxfId="74" priority="57">
      <formula>$BD49="x"</formula>
    </cfRule>
  </conditionalFormatting>
  <conditionalFormatting sqref="H3">
    <cfRule type="expression" dxfId="73" priority="52">
      <formula>#REF!="x"</formula>
    </cfRule>
    <cfRule type="expression" dxfId="72" priority="53">
      <formula>$BD3="?"</formula>
    </cfRule>
    <cfRule type="expression" dxfId="71" priority="54">
      <formula>$BD3="x"</formula>
    </cfRule>
  </conditionalFormatting>
  <conditionalFormatting sqref="H23">
    <cfRule type="expression" dxfId="70" priority="49">
      <formula>#REF!="x"</formula>
    </cfRule>
    <cfRule type="expression" dxfId="69" priority="50">
      <formula>$BD23="?"</formula>
    </cfRule>
    <cfRule type="expression" dxfId="68" priority="51">
      <formula>$BD23="x"</formula>
    </cfRule>
  </conditionalFormatting>
  <conditionalFormatting sqref="H37">
    <cfRule type="expression" dxfId="67" priority="46">
      <formula>#REF!="x"</formula>
    </cfRule>
    <cfRule type="expression" dxfId="66" priority="47">
      <formula>$BD37="?"</formula>
    </cfRule>
    <cfRule type="expression" dxfId="65" priority="48">
      <formula>$BD37="x"</formula>
    </cfRule>
  </conditionalFormatting>
  <conditionalFormatting sqref="I4:I22">
    <cfRule type="expression" dxfId="64" priority="43">
      <formula>#REF!="x"</formula>
    </cfRule>
    <cfRule type="expression" dxfId="63" priority="44">
      <formula>$BD4="?"</formula>
    </cfRule>
    <cfRule type="expression" dxfId="62" priority="45">
      <formula>$BD4="x"</formula>
    </cfRule>
  </conditionalFormatting>
  <conditionalFormatting sqref="I38:I47">
    <cfRule type="expression" dxfId="61" priority="40">
      <formula>#REF!="x"</formula>
    </cfRule>
    <cfRule type="expression" dxfId="60" priority="41">
      <formula>$BD38="?"</formula>
    </cfRule>
    <cfRule type="expression" dxfId="59" priority="42">
      <formula>$BD38="x"</formula>
    </cfRule>
  </conditionalFormatting>
  <conditionalFormatting sqref="I48">
    <cfRule type="expression" dxfId="58" priority="37">
      <formula>#REF!="x"</formula>
    </cfRule>
    <cfRule type="expression" dxfId="57" priority="38">
      <formula>$BD48="?"</formula>
    </cfRule>
    <cfRule type="expression" dxfId="56" priority="39">
      <formula>$BD48="x"</formula>
    </cfRule>
  </conditionalFormatting>
  <conditionalFormatting sqref="I49">
    <cfRule type="expression" dxfId="55" priority="34">
      <formula>#REF!="x"</formula>
    </cfRule>
    <cfRule type="expression" dxfId="54" priority="35">
      <formula>$BD49="?"</formula>
    </cfRule>
    <cfRule type="expression" dxfId="53" priority="36">
      <formula>$BD49="x"</formula>
    </cfRule>
  </conditionalFormatting>
  <conditionalFormatting sqref="I3">
    <cfRule type="expression" dxfId="52" priority="31">
      <formula>#REF!="x"</formula>
    </cfRule>
    <cfRule type="expression" dxfId="51" priority="32">
      <formula>$BD3="?"</formula>
    </cfRule>
    <cfRule type="expression" dxfId="50" priority="33">
      <formula>$BD3="x"</formula>
    </cfRule>
  </conditionalFormatting>
  <conditionalFormatting sqref="I23">
    <cfRule type="expression" dxfId="49" priority="28">
      <formula>#REF!="x"</formula>
    </cfRule>
    <cfRule type="expression" dxfId="48" priority="29">
      <formula>$BD23="?"</formula>
    </cfRule>
    <cfRule type="expression" dxfId="47" priority="30">
      <formula>$BD23="x"</formula>
    </cfRule>
  </conditionalFormatting>
  <conditionalFormatting sqref="I37">
    <cfRule type="expression" dxfId="46" priority="25">
      <formula>#REF!="x"</formula>
    </cfRule>
    <cfRule type="expression" dxfId="45" priority="26">
      <formula>$BD37="?"</formula>
    </cfRule>
    <cfRule type="expression" dxfId="44" priority="27">
      <formula>$BD37="x"</formula>
    </cfRule>
  </conditionalFormatting>
  <conditionalFormatting sqref="J24:J36">
    <cfRule type="expression" dxfId="43" priority="22">
      <formula>#REF!="x"</formula>
    </cfRule>
    <cfRule type="expression" dxfId="42" priority="23">
      <formula>$BD24="?"</formula>
    </cfRule>
    <cfRule type="expression" dxfId="41" priority="24">
      <formula>$BD24="x"</formula>
    </cfRule>
  </conditionalFormatting>
  <conditionalFormatting sqref="J4:J22">
    <cfRule type="expression" dxfId="40" priority="19">
      <formula>#REF!="x"</formula>
    </cfRule>
    <cfRule type="expression" dxfId="39" priority="20">
      <formula>$BD4="?"</formula>
    </cfRule>
    <cfRule type="expression" dxfId="38" priority="21">
      <formula>$BD4="x"</formula>
    </cfRule>
  </conditionalFormatting>
  <conditionalFormatting sqref="J38:J47">
    <cfRule type="expression" dxfId="37" priority="16">
      <formula>#REF!="x"</formula>
    </cfRule>
    <cfRule type="expression" dxfId="36" priority="17">
      <formula>$BD38="?"</formula>
    </cfRule>
    <cfRule type="expression" dxfId="35" priority="18">
      <formula>$BD38="x"</formula>
    </cfRule>
  </conditionalFormatting>
  <conditionalFormatting sqref="J48">
    <cfRule type="expression" dxfId="34" priority="13">
      <formula>#REF!="x"</formula>
    </cfRule>
    <cfRule type="expression" dxfId="33" priority="14">
      <formula>$BD48="?"</formula>
    </cfRule>
    <cfRule type="expression" dxfId="32" priority="15">
      <formula>$BD48="x"</formula>
    </cfRule>
  </conditionalFormatting>
  <conditionalFormatting sqref="J49">
    <cfRule type="expression" dxfId="31" priority="10">
      <formula>#REF!="x"</formula>
    </cfRule>
    <cfRule type="expression" dxfId="30" priority="11">
      <formula>$BD49="?"</formula>
    </cfRule>
    <cfRule type="expression" dxfId="29" priority="12">
      <formula>$BD49="x"</formula>
    </cfRule>
  </conditionalFormatting>
  <conditionalFormatting sqref="J3">
    <cfRule type="expression" dxfId="28" priority="7">
      <formula>#REF!="x"</formula>
    </cfRule>
    <cfRule type="expression" dxfId="27" priority="8">
      <formula>$BD3="?"</formula>
    </cfRule>
    <cfRule type="expression" dxfId="26" priority="9">
      <formula>$BD3="x"</formula>
    </cfRule>
  </conditionalFormatting>
  <conditionalFormatting sqref="J23">
    <cfRule type="expression" dxfId="25" priority="4">
      <formula>#REF!="x"</formula>
    </cfRule>
    <cfRule type="expression" dxfId="24" priority="5">
      <formula>$BD23="?"</formula>
    </cfRule>
    <cfRule type="expression" dxfId="23" priority="6">
      <formula>$BD23="x"</formula>
    </cfRule>
  </conditionalFormatting>
  <conditionalFormatting sqref="J37">
    <cfRule type="expression" dxfId="22" priority="1">
      <formula>#REF!="x"</formula>
    </cfRule>
    <cfRule type="expression" dxfId="21" priority="2">
      <formula>$BD37="?"</formula>
    </cfRule>
    <cfRule type="expression" dxfId="20" priority="3">
      <formula>$BD37="x"</formula>
    </cfRule>
  </conditionalFormatting>
  <hyperlinks>
    <hyperlink ref="BE33" r:id="rId1" display="We have not been able to access this data. Can the BMA send this data? http://www.bangkok.go.th/health/" xr:uid="{00000000-0004-0000-0200-000000000000}"/>
  </hyperlinks>
  <pageMargins left="0.25" right="0.25" top="0.75" bottom="0.75" header="0.3" footer="0.3"/>
  <pageSetup paperSize="8" scale="22" orientation="landscape"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7B355D-4426-4406-A37B-14B20C191AA3}">
  <sheetPr>
    <pageSetUpPr fitToPage="1"/>
  </sheetPr>
  <dimension ref="A1:E78"/>
  <sheetViews>
    <sheetView zoomScaleNormal="100" workbookViewId="0">
      <pane ySplit="1" topLeftCell="A2" activePane="bottomLeft" state="frozen"/>
      <selection pane="bottomLeft" activeCell="D10" sqref="D10"/>
    </sheetView>
  </sheetViews>
  <sheetFormatPr defaultRowHeight="15" x14ac:dyDescent="0.25"/>
  <cols>
    <col min="1" max="1" width="30.28515625" style="4" customWidth="1"/>
    <col min="2" max="2" width="17.28515625" style="18" customWidth="1"/>
    <col min="3" max="3" width="54.5703125" style="5" customWidth="1"/>
    <col min="4" max="5" width="37.140625" style="233" customWidth="1"/>
    <col min="6" max="16384" width="9.140625" style="4"/>
  </cols>
  <sheetData>
    <row r="1" spans="1:5" s="223" customFormat="1" ht="30" customHeight="1" x14ac:dyDescent="0.25">
      <c r="A1" s="224" t="s">
        <v>412</v>
      </c>
      <c r="B1" s="225" t="s">
        <v>414</v>
      </c>
      <c r="C1" s="226" t="s">
        <v>415</v>
      </c>
      <c r="D1" s="232" t="s">
        <v>701</v>
      </c>
      <c r="E1" s="232" t="s">
        <v>1094</v>
      </c>
    </row>
    <row r="2" spans="1:5" x14ac:dyDescent="0.25">
      <c r="A2" s="191" t="s">
        <v>416</v>
      </c>
      <c r="B2" s="192" t="s">
        <v>417</v>
      </c>
      <c r="C2" s="193" t="s">
        <v>418</v>
      </c>
      <c r="D2" s="233" t="s">
        <v>712</v>
      </c>
      <c r="E2" s="233" t="s">
        <v>712</v>
      </c>
    </row>
    <row r="3" spans="1:5" x14ac:dyDescent="0.25">
      <c r="A3" s="194" t="s">
        <v>485</v>
      </c>
      <c r="B3" s="195" t="s">
        <v>721</v>
      </c>
      <c r="C3" s="196" t="s">
        <v>724</v>
      </c>
      <c r="D3" s="234" t="s">
        <v>700</v>
      </c>
      <c r="E3" s="234" t="s">
        <v>751</v>
      </c>
    </row>
    <row r="4" spans="1:5" ht="30" x14ac:dyDescent="0.25">
      <c r="A4" s="191" t="s">
        <v>490</v>
      </c>
      <c r="B4" s="192" t="s">
        <v>721</v>
      </c>
      <c r="C4" s="193" t="s">
        <v>731</v>
      </c>
    </row>
    <row r="5" spans="1:5" x14ac:dyDescent="0.25">
      <c r="A5" s="191" t="s">
        <v>504</v>
      </c>
      <c r="B5" s="192" t="s">
        <v>721</v>
      </c>
      <c r="C5" s="193" t="s">
        <v>722</v>
      </c>
      <c r="D5" s="233" t="s">
        <v>723</v>
      </c>
      <c r="E5" s="233" t="s">
        <v>723</v>
      </c>
    </row>
    <row r="6" spans="1:5" x14ac:dyDescent="0.25">
      <c r="A6" s="191" t="s">
        <v>486</v>
      </c>
      <c r="B6" s="192" t="s">
        <v>721</v>
      </c>
      <c r="C6" s="193" t="s">
        <v>725</v>
      </c>
      <c r="D6" s="233" t="s">
        <v>702</v>
      </c>
      <c r="E6" s="233" t="s">
        <v>702</v>
      </c>
    </row>
    <row r="7" spans="1:5" ht="15" customHeight="1" x14ac:dyDescent="0.25">
      <c r="A7" s="191" t="s">
        <v>487</v>
      </c>
      <c r="B7" s="192" t="s">
        <v>721</v>
      </c>
      <c r="C7" s="193" t="s">
        <v>726</v>
      </c>
      <c r="D7" s="233" t="s">
        <v>820</v>
      </c>
      <c r="E7" s="233" t="s">
        <v>87</v>
      </c>
    </row>
    <row r="8" spans="1:5" x14ac:dyDescent="0.25">
      <c r="A8" s="191" t="s">
        <v>1912</v>
      </c>
      <c r="B8" s="192" t="s">
        <v>721</v>
      </c>
      <c r="C8" s="193" t="s">
        <v>1914</v>
      </c>
      <c r="D8" s="233" t="s">
        <v>1916</v>
      </c>
      <c r="E8" s="233" t="s">
        <v>1917</v>
      </c>
    </row>
    <row r="9" spans="1:5" x14ac:dyDescent="0.25">
      <c r="A9" s="191" t="s">
        <v>1913</v>
      </c>
      <c r="B9" s="192" t="s">
        <v>721</v>
      </c>
      <c r="C9" s="193" t="s">
        <v>1915</v>
      </c>
      <c r="D9" s="233" t="s">
        <v>700</v>
      </c>
      <c r="E9" s="233" t="s">
        <v>751</v>
      </c>
    </row>
    <row r="10" spans="1:5" x14ac:dyDescent="0.25">
      <c r="A10" s="191" t="s">
        <v>1925</v>
      </c>
      <c r="B10" s="192" t="s">
        <v>417</v>
      </c>
      <c r="C10" s="193" t="s">
        <v>1921</v>
      </c>
      <c r="D10" s="233" t="s">
        <v>87</v>
      </c>
      <c r="E10" s="233" t="s">
        <v>88</v>
      </c>
    </row>
    <row r="11" spans="1:5" x14ac:dyDescent="0.25">
      <c r="A11" s="191" t="s">
        <v>1922</v>
      </c>
      <c r="B11" s="192" t="s">
        <v>417</v>
      </c>
      <c r="C11" s="193" t="s">
        <v>1921</v>
      </c>
      <c r="D11" s="233" t="s">
        <v>1917</v>
      </c>
      <c r="E11" s="233" t="s">
        <v>1923</v>
      </c>
    </row>
    <row r="12" spans="1:5" ht="30" x14ac:dyDescent="0.25">
      <c r="A12" s="194" t="s">
        <v>1920</v>
      </c>
      <c r="B12" s="195" t="s">
        <v>417</v>
      </c>
      <c r="C12" s="196" t="s">
        <v>1921</v>
      </c>
      <c r="D12" s="234" t="s">
        <v>1924</v>
      </c>
      <c r="E12" s="234" t="s">
        <v>1926</v>
      </c>
    </row>
    <row r="13" spans="1:5" ht="30" x14ac:dyDescent="0.25">
      <c r="A13" s="191" t="s">
        <v>419</v>
      </c>
      <c r="B13" s="192" t="s">
        <v>417</v>
      </c>
      <c r="C13" s="193" t="s">
        <v>420</v>
      </c>
      <c r="D13" s="233">
        <v>2018</v>
      </c>
      <c r="E13" s="233">
        <v>2018</v>
      </c>
    </row>
    <row r="14" spans="1:5" x14ac:dyDescent="0.25">
      <c r="A14" s="191" t="s">
        <v>421</v>
      </c>
      <c r="B14" s="192" t="s">
        <v>417</v>
      </c>
      <c r="C14" s="193" t="s">
        <v>481</v>
      </c>
      <c r="D14" s="233" t="s">
        <v>422</v>
      </c>
      <c r="E14" s="233" t="s">
        <v>422</v>
      </c>
    </row>
    <row r="15" spans="1:5" x14ac:dyDescent="0.25">
      <c r="A15" s="191" t="s">
        <v>423</v>
      </c>
      <c r="B15" s="192" t="s">
        <v>417</v>
      </c>
      <c r="C15" s="193" t="s">
        <v>424</v>
      </c>
      <c r="D15" s="233">
        <v>32647</v>
      </c>
      <c r="E15" s="233">
        <v>32647</v>
      </c>
    </row>
    <row r="16" spans="1:5" x14ac:dyDescent="0.25">
      <c r="A16" s="191" t="s">
        <v>425</v>
      </c>
      <c r="B16" s="192" t="s">
        <v>417</v>
      </c>
      <c r="C16" s="193" t="s">
        <v>427</v>
      </c>
      <c r="D16" s="233" t="s">
        <v>426</v>
      </c>
      <c r="E16" s="233" t="s">
        <v>426</v>
      </c>
    </row>
    <row r="17" spans="1:5" x14ac:dyDescent="0.25">
      <c r="A17" s="191" t="s">
        <v>428</v>
      </c>
      <c r="B17" s="192" t="s">
        <v>417</v>
      </c>
      <c r="C17" s="193" t="s">
        <v>430</v>
      </c>
      <c r="D17" s="233" t="s">
        <v>429</v>
      </c>
      <c r="E17" s="233" t="s">
        <v>429</v>
      </c>
    </row>
    <row r="18" spans="1:5" x14ac:dyDescent="0.25">
      <c r="A18" s="191" t="s">
        <v>431</v>
      </c>
      <c r="B18" s="192" t="s">
        <v>417</v>
      </c>
      <c r="C18" s="193" t="s">
        <v>432</v>
      </c>
      <c r="D18" s="233">
        <v>1000</v>
      </c>
      <c r="E18" s="233">
        <v>1000</v>
      </c>
    </row>
    <row r="19" spans="1:5" x14ac:dyDescent="0.25">
      <c r="A19" s="191" t="s">
        <v>755</v>
      </c>
      <c r="B19" s="192" t="s">
        <v>417</v>
      </c>
      <c r="C19" s="193" t="s">
        <v>756</v>
      </c>
      <c r="D19" s="233" t="s">
        <v>2091</v>
      </c>
      <c r="E19" s="233" t="s">
        <v>2091</v>
      </c>
    </row>
    <row r="20" spans="1:5" ht="60" x14ac:dyDescent="0.25">
      <c r="A20" s="191" t="s">
        <v>433</v>
      </c>
      <c r="B20" s="192" t="s">
        <v>417</v>
      </c>
      <c r="C20" s="193" t="s">
        <v>434</v>
      </c>
      <c r="D20" s="233">
        <v>3200</v>
      </c>
      <c r="E20" s="233">
        <v>3200</v>
      </c>
    </row>
    <row r="21" spans="1:5" x14ac:dyDescent="0.25">
      <c r="A21" s="191" t="s">
        <v>435</v>
      </c>
      <c r="B21" s="192" t="s">
        <v>417</v>
      </c>
      <c r="C21" s="193" t="s">
        <v>436</v>
      </c>
      <c r="D21" s="233">
        <v>3200</v>
      </c>
      <c r="E21" s="233">
        <v>3200</v>
      </c>
    </row>
    <row r="22" spans="1:5" x14ac:dyDescent="0.25">
      <c r="A22" s="191" t="s">
        <v>1125</v>
      </c>
      <c r="B22" s="192" t="s">
        <v>417</v>
      </c>
      <c r="C22" s="193" t="s">
        <v>437</v>
      </c>
      <c r="D22" s="233">
        <v>6</v>
      </c>
      <c r="E22" s="233">
        <v>6</v>
      </c>
    </row>
    <row r="23" spans="1:5" x14ac:dyDescent="0.25">
      <c r="A23" s="191" t="s">
        <v>491</v>
      </c>
      <c r="B23" s="192" t="s">
        <v>417</v>
      </c>
      <c r="C23" s="193" t="s">
        <v>730</v>
      </c>
      <c r="D23" s="233">
        <v>0</v>
      </c>
      <c r="E23" s="233">
        <v>0</v>
      </c>
    </row>
    <row r="24" spans="1:5" x14ac:dyDescent="0.25">
      <c r="A24" s="191" t="s">
        <v>770</v>
      </c>
      <c r="B24" s="192" t="s">
        <v>733</v>
      </c>
      <c r="C24" s="193" t="s">
        <v>803</v>
      </c>
    </row>
    <row r="25" spans="1:5" x14ac:dyDescent="0.25">
      <c r="A25" s="191" t="s">
        <v>771</v>
      </c>
      <c r="B25" s="192" t="s">
        <v>733</v>
      </c>
      <c r="C25" s="193" t="s">
        <v>804</v>
      </c>
    </row>
    <row r="26" spans="1:5" x14ac:dyDescent="0.25">
      <c r="A26" s="191" t="s">
        <v>806</v>
      </c>
      <c r="B26" s="192" t="s">
        <v>733</v>
      </c>
      <c r="C26" s="193" t="s">
        <v>805</v>
      </c>
      <c r="D26" s="233" t="s">
        <v>793</v>
      </c>
      <c r="E26" s="233" t="s">
        <v>793</v>
      </c>
    </row>
    <row r="27" spans="1:5" ht="45" x14ac:dyDescent="0.25">
      <c r="A27" s="191" t="s">
        <v>827</v>
      </c>
      <c r="B27" s="192" t="s">
        <v>733</v>
      </c>
      <c r="C27" s="193" t="s">
        <v>828</v>
      </c>
      <c r="D27" s="233" t="s">
        <v>829</v>
      </c>
    </row>
    <row r="28" spans="1:5" ht="30" x14ac:dyDescent="0.25">
      <c r="A28" s="191" t="s">
        <v>772</v>
      </c>
      <c r="B28" s="192" t="s">
        <v>439</v>
      </c>
      <c r="C28" s="193" t="s">
        <v>477</v>
      </c>
      <c r="D28" s="233" t="s">
        <v>713</v>
      </c>
      <c r="E28" s="233" t="s">
        <v>713</v>
      </c>
    </row>
    <row r="29" spans="1:5" x14ac:dyDescent="0.25">
      <c r="A29" s="191" t="s">
        <v>438</v>
      </c>
      <c r="B29" s="192" t="s">
        <v>439</v>
      </c>
      <c r="C29" s="193" t="s">
        <v>441</v>
      </c>
      <c r="D29" s="233" t="s">
        <v>476</v>
      </c>
      <c r="E29" s="233" t="s">
        <v>476</v>
      </c>
    </row>
    <row r="30" spans="1:5" x14ac:dyDescent="0.25">
      <c r="A30" s="191" t="s">
        <v>440</v>
      </c>
      <c r="B30" s="192" t="s">
        <v>439</v>
      </c>
      <c r="C30" s="193" t="s">
        <v>441</v>
      </c>
      <c r="D30" s="233">
        <v>5433</v>
      </c>
      <c r="E30" s="233">
        <v>5433</v>
      </c>
    </row>
    <row r="31" spans="1:5" x14ac:dyDescent="0.25">
      <c r="A31" s="191" t="s">
        <v>442</v>
      </c>
      <c r="B31" s="192" t="s">
        <v>439</v>
      </c>
      <c r="C31" s="193" t="s">
        <v>441</v>
      </c>
      <c r="D31" s="233" t="s">
        <v>478</v>
      </c>
      <c r="E31" s="233" t="s">
        <v>478</v>
      </c>
    </row>
    <row r="32" spans="1:5" x14ac:dyDescent="0.25">
      <c r="A32" s="191" t="s">
        <v>443</v>
      </c>
      <c r="B32" s="192" t="s">
        <v>439</v>
      </c>
      <c r="C32" s="193" t="s">
        <v>441</v>
      </c>
      <c r="D32" s="233" t="s">
        <v>479</v>
      </c>
      <c r="E32" s="233" t="s">
        <v>479</v>
      </c>
    </row>
    <row r="33" spans="1:5" ht="30" x14ac:dyDescent="0.25">
      <c r="A33" s="194" t="s">
        <v>505</v>
      </c>
      <c r="B33" s="195" t="s">
        <v>749</v>
      </c>
      <c r="C33" s="196" t="s">
        <v>727</v>
      </c>
      <c r="D33" s="234" t="s">
        <v>1107</v>
      </c>
      <c r="E33" s="234" t="s">
        <v>1107</v>
      </c>
    </row>
    <row r="34" spans="1:5" x14ac:dyDescent="0.25">
      <c r="A34" s="194" t="s">
        <v>728</v>
      </c>
      <c r="B34" s="195" t="s">
        <v>749</v>
      </c>
      <c r="C34" s="196" t="s">
        <v>729</v>
      </c>
      <c r="D34" s="234">
        <v>20191007</v>
      </c>
      <c r="E34" s="234">
        <v>20191007</v>
      </c>
    </row>
    <row r="35" spans="1:5" ht="30" x14ac:dyDescent="0.25">
      <c r="A35" s="194" t="s">
        <v>489</v>
      </c>
      <c r="B35" s="195" t="s">
        <v>749</v>
      </c>
      <c r="C35" s="196" t="s">
        <v>1092</v>
      </c>
      <c r="D35" s="235" t="s">
        <v>1093</v>
      </c>
      <c r="E35" s="235" t="s">
        <v>1093</v>
      </c>
    </row>
    <row r="36" spans="1:5" ht="30" x14ac:dyDescent="0.25">
      <c r="A36" s="191" t="s">
        <v>748</v>
      </c>
      <c r="B36" s="192" t="s">
        <v>749</v>
      </c>
      <c r="C36" s="193" t="s">
        <v>750</v>
      </c>
      <c r="D36" s="233" t="str">
        <f>"False"</f>
        <v>False</v>
      </c>
      <c r="E36" s="233" t="str">
        <f>"False"</f>
        <v>False</v>
      </c>
    </row>
    <row r="37" spans="1:5" x14ac:dyDescent="0.25">
      <c r="A37" s="191" t="s">
        <v>714</v>
      </c>
      <c r="B37" s="192" t="s">
        <v>444</v>
      </c>
      <c r="C37" s="193" t="s">
        <v>717</v>
      </c>
      <c r="D37" s="233" t="b">
        <v>0</v>
      </c>
      <c r="E37" s="233" t="b">
        <v>0</v>
      </c>
    </row>
    <row r="38" spans="1:5" x14ac:dyDescent="0.25">
      <c r="A38" s="191" t="s">
        <v>715</v>
      </c>
      <c r="B38" s="192" t="s">
        <v>444</v>
      </c>
      <c r="C38" s="193" t="s">
        <v>718</v>
      </c>
    </row>
    <row r="39" spans="1:5" x14ac:dyDescent="0.25">
      <c r="A39" s="191" t="s">
        <v>716</v>
      </c>
      <c r="B39" s="192" t="s">
        <v>444</v>
      </c>
      <c r="C39" s="193" t="s">
        <v>719</v>
      </c>
    </row>
    <row r="40" spans="1:5" ht="30" x14ac:dyDescent="0.25">
      <c r="A40" s="194" t="s">
        <v>796</v>
      </c>
      <c r="B40" s="195" t="s">
        <v>444</v>
      </c>
      <c r="C40" s="196" t="s">
        <v>703</v>
      </c>
      <c r="D40" s="234" t="s">
        <v>784</v>
      </c>
      <c r="E40" s="234" t="s">
        <v>786</v>
      </c>
    </row>
    <row r="41" spans="1:5" x14ac:dyDescent="0.25">
      <c r="A41" s="194" t="s">
        <v>797</v>
      </c>
      <c r="B41" s="195" t="s">
        <v>444</v>
      </c>
      <c r="C41" s="196" t="s">
        <v>783</v>
      </c>
      <c r="D41" s="234" t="s">
        <v>795</v>
      </c>
      <c r="E41" s="234" t="s">
        <v>1911</v>
      </c>
    </row>
    <row r="42" spans="1:5" x14ac:dyDescent="0.25">
      <c r="A42" s="194" t="s">
        <v>798</v>
      </c>
      <c r="B42" s="195" t="s">
        <v>444</v>
      </c>
      <c r="C42" s="196" t="s">
        <v>789</v>
      </c>
      <c r="D42" s="234" t="s">
        <v>794</v>
      </c>
      <c r="E42" s="234" t="s">
        <v>787</v>
      </c>
    </row>
    <row r="43" spans="1:5" x14ac:dyDescent="0.25">
      <c r="A43" s="194" t="s">
        <v>815</v>
      </c>
      <c r="B43" s="195" t="s">
        <v>444</v>
      </c>
      <c r="C43" s="196" t="s">
        <v>816</v>
      </c>
      <c r="D43" s="234" t="s">
        <v>817</v>
      </c>
      <c r="E43" s="234" t="s">
        <v>818</v>
      </c>
    </row>
    <row r="44" spans="1:5" ht="30" x14ac:dyDescent="0.25">
      <c r="A44" s="194" t="s">
        <v>799</v>
      </c>
      <c r="B44" s="195" t="s">
        <v>444</v>
      </c>
      <c r="C44" s="196" t="s">
        <v>800</v>
      </c>
      <c r="D44" s="234" t="s">
        <v>785</v>
      </c>
      <c r="E44" s="234" t="s">
        <v>788</v>
      </c>
    </row>
    <row r="45" spans="1:5" x14ac:dyDescent="0.25">
      <c r="A45" s="194" t="s">
        <v>807</v>
      </c>
      <c r="B45" s="195" t="s">
        <v>444</v>
      </c>
      <c r="C45" s="196" t="s">
        <v>809</v>
      </c>
      <c r="D45" s="234" t="s">
        <v>812</v>
      </c>
      <c r="E45" s="234" t="s">
        <v>819</v>
      </c>
    </row>
    <row r="46" spans="1:5" ht="30" x14ac:dyDescent="0.25">
      <c r="A46" s="194" t="s">
        <v>808</v>
      </c>
      <c r="B46" s="195" t="s">
        <v>444</v>
      </c>
      <c r="C46" s="196" t="s">
        <v>810</v>
      </c>
      <c r="D46" s="234" t="s">
        <v>813</v>
      </c>
      <c r="E46" s="234" t="s">
        <v>814</v>
      </c>
    </row>
    <row r="47" spans="1:5" x14ac:dyDescent="0.25">
      <c r="A47" s="191" t="s">
        <v>753</v>
      </c>
      <c r="B47" s="192" t="s">
        <v>444</v>
      </c>
      <c r="C47" s="193" t="s">
        <v>754</v>
      </c>
      <c r="D47" s="233" t="s">
        <v>88</v>
      </c>
      <c r="E47" s="233" t="s">
        <v>88</v>
      </c>
    </row>
    <row r="48" spans="1:5" ht="30" x14ac:dyDescent="0.25">
      <c r="A48" s="191" t="s">
        <v>801</v>
      </c>
      <c r="B48" s="192" t="s">
        <v>444</v>
      </c>
      <c r="C48" s="193" t="s">
        <v>802</v>
      </c>
      <c r="D48" s="233" t="b">
        <v>1</v>
      </c>
      <c r="E48" s="233" t="b">
        <v>1</v>
      </c>
    </row>
    <row r="49" spans="1:5" ht="30" x14ac:dyDescent="0.25">
      <c r="A49" s="191" t="s">
        <v>823</v>
      </c>
      <c r="B49" s="192" t="s">
        <v>444</v>
      </c>
      <c r="C49" s="193" t="s">
        <v>824</v>
      </c>
    </row>
    <row r="50" spans="1:5" x14ac:dyDescent="0.25">
      <c r="A50" s="191" t="s">
        <v>706</v>
      </c>
      <c r="B50" s="192" t="s">
        <v>444</v>
      </c>
      <c r="C50" s="193" t="s">
        <v>792</v>
      </c>
      <c r="D50" s="236"/>
      <c r="E50" s="236"/>
    </row>
    <row r="51" spans="1:5" x14ac:dyDescent="0.25">
      <c r="A51" s="191" t="s">
        <v>707</v>
      </c>
      <c r="B51" s="192" t="s">
        <v>444</v>
      </c>
      <c r="C51" s="193" t="s">
        <v>704</v>
      </c>
      <c r="D51" s="236"/>
      <c r="E51" s="236"/>
    </row>
    <row r="52" spans="1:5" x14ac:dyDescent="0.25">
      <c r="A52" s="191" t="s">
        <v>708</v>
      </c>
      <c r="B52" s="192" t="s">
        <v>444</v>
      </c>
      <c r="C52" s="193" t="s">
        <v>705</v>
      </c>
      <c r="D52" s="236"/>
      <c r="E52" s="236"/>
    </row>
    <row r="53" spans="1:5" ht="30" x14ac:dyDescent="0.25">
      <c r="A53" s="191" t="s">
        <v>1131</v>
      </c>
      <c r="B53" s="192" t="s">
        <v>213</v>
      </c>
      <c r="C53" s="193" t="s">
        <v>1126</v>
      </c>
      <c r="D53" s="233" t="s">
        <v>823</v>
      </c>
      <c r="E53" s="233" t="s">
        <v>823</v>
      </c>
    </row>
    <row r="54" spans="1:5" x14ac:dyDescent="0.25">
      <c r="A54" s="191" t="s">
        <v>1132</v>
      </c>
      <c r="B54" s="192" t="s">
        <v>213</v>
      </c>
      <c r="C54" s="193" t="s">
        <v>1128</v>
      </c>
      <c r="D54" s="233" t="s">
        <v>733</v>
      </c>
      <c r="E54" s="233" t="s">
        <v>733</v>
      </c>
    </row>
    <row r="55" spans="1:5" x14ac:dyDescent="0.25">
      <c r="A55" s="191" t="s">
        <v>1134</v>
      </c>
      <c r="B55" s="192" t="s">
        <v>213</v>
      </c>
      <c r="C55" s="193" t="s">
        <v>1127</v>
      </c>
      <c r="D55" s="233" t="s">
        <v>1129</v>
      </c>
      <c r="E55" s="233" t="s">
        <v>1129</v>
      </c>
    </row>
    <row r="56" spans="1:5" x14ac:dyDescent="0.25">
      <c r="A56" s="191" t="s">
        <v>445</v>
      </c>
      <c r="B56" s="192" t="s">
        <v>446</v>
      </c>
      <c r="C56" s="193" t="s">
        <v>447</v>
      </c>
      <c r="D56" s="233" t="s">
        <v>480</v>
      </c>
      <c r="E56" s="233" t="s">
        <v>480</v>
      </c>
    </row>
    <row r="57" spans="1:5" x14ac:dyDescent="0.25">
      <c r="A57" s="191" t="s">
        <v>488</v>
      </c>
      <c r="B57" s="192" t="s">
        <v>446</v>
      </c>
      <c r="C57" s="193" t="s">
        <v>773</v>
      </c>
      <c r="D57" s="233" t="s">
        <v>774</v>
      </c>
      <c r="E57" s="233" t="s">
        <v>774</v>
      </c>
    </row>
    <row r="58" spans="1:5" x14ac:dyDescent="0.25">
      <c r="A58" s="191" t="s">
        <v>775</v>
      </c>
      <c r="B58" s="192" t="s">
        <v>446</v>
      </c>
      <c r="C58" s="193" t="s">
        <v>776</v>
      </c>
      <c r="D58" s="233">
        <v>30</v>
      </c>
      <c r="E58" s="233">
        <v>30</v>
      </c>
    </row>
    <row r="59" spans="1:5" x14ac:dyDescent="0.25">
      <c r="A59" s="191" t="s">
        <v>710</v>
      </c>
      <c r="B59" s="192" t="s">
        <v>448</v>
      </c>
      <c r="C59" s="193" t="s">
        <v>711</v>
      </c>
      <c r="D59" s="233">
        <v>12</v>
      </c>
      <c r="E59" s="233">
        <v>12</v>
      </c>
    </row>
    <row r="60" spans="1:5" x14ac:dyDescent="0.25">
      <c r="A60" s="191" t="s">
        <v>449</v>
      </c>
      <c r="B60" s="192" t="s">
        <v>448</v>
      </c>
      <c r="C60" s="193" t="s">
        <v>441</v>
      </c>
      <c r="D60" s="233" t="s">
        <v>450</v>
      </c>
      <c r="E60" s="233" t="s">
        <v>450</v>
      </c>
    </row>
    <row r="61" spans="1:5" x14ac:dyDescent="0.25">
      <c r="A61" s="191" t="s">
        <v>451</v>
      </c>
      <c r="B61" s="192" t="s">
        <v>448</v>
      </c>
      <c r="C61" s="193" t="s">
        <v>441</v>
      </c>
      <c r="D61" s="233" t="s">
        <v>452</v>
      </c>
      <c r="E61" s="233" t="s">
        <v>452</v>
      </c>
    </row>
    <row r="62" spans="1:5" x14ac:dyDescent="0.25">
      <c r="A62" s="191" t="s">
        <v>453</v>
      </c>
      <c r="B62" s="192" t="s">
        <v>454</v>
      </c>
      <c r="C62" s="193" t="s">
        <v>455</v>
      </c>
      <c r="D62" s="233">
        <v>1600</v>
      </c>
      <c r="E62" s="233">
        <v>1600</v>
      </c>
    </row>
    <row r="63" spans="1:5" ht="45" x14ac:dyDescent="0.25">
      <c r="A63" s="191" t="s">
        <v>456</v>
      </c>
      <c r="B63" s="192" t="s">
        <v>454</v>
      </c>
      <c r="C63" s="193" t="s">
        <v>457</v>
      </c>
      <c r="D63" s="233">
        <v>500</v>
      </c>
      <c r="E63" s="233">
        <v>500</v>
      </c>
    </row>
    <row r="64" spans="1:5" x14ac:dyDescent="0.25">
      <c r="A64" s="191" t="s">
        <v>458</v>
      </c>
      <c r="B64" s="192" t="s">
        <v>454</v>
      </c>
      <c r="C64" s="193" t="s">
        <v>459</v>
      </c>
      <c r="D64" s="233">
        <v>50</v>
      </c>
      <c r="E64" s="233">
        <v>50</v>
      </c>
    </row>
    <row r="65" spans="1:5" ht="30" x14ac:dyDescent="0.25">
      <c r="A65" s="191" t="s">
        <v>460</v>
      </c>
      <c r="B65" s="192" t="s">
        <v>454</v>
      </c>
      <c r="C65" s="193" t="s">
        <v>461</v>
      </c>
      <c r="D65" s="233">
        <v>3200</v>
      </c>
      <c r="E65" s="233">
        <v>3200</v>
      </c>
    </row>
    <row r="66" spans="1:5" ht="30" x14ac:dyDescent="0.25">
      <c r="A66" s="191" t="s">
        <v>506</v>
      </c>
      <c r="B66" s="192" t="s">
        <v>454</v>
      </c>
      <c r="C66" s="193" t="s">
        <v>732</v>
      </c>
    </row>
    <row r="67" spans="1:5" x14ac:dyDescent="0.25">
      <c r="A67" s="191" t="s">
        <v>462</v>
      </c>
      <c r="B67" s="192" t="s">
        <v>454</v>
      </c>
      <c r="C67" s="193" t="s">
        <v>463</v>
      </c>
      <c r="D67" s="233">
        <v>3200</v>
      </c>
      <c r="E67" s="233">
        <v>3200</v>
      </c>
    </row>
    <row r="68" spans="1:5" ht="30" x14ac:dyDescent="0.25">
      <c r="A68" s="191" t="s">
        <v>464</v>
      </c>
      <c r="B68" s="192" t="s">
        <v>465</v>
      </c>
      <c r="C68" s="193" t="s">
        <v>466</v>
      </c>
      <c r="D68" s="233">
        <v>5</v>
      </c>
      <c r="E68" s="233">
        <v>5</v>
      </c>
    </row>
    <row r="69" spans="1:5" ht="30" x14ac:dyDescent="0.25">
      <c r="A69" s="191" t="s">
        <v>467</v>
      </c>
      <c r="B69" s="192" t="s">
        <v>468</v>
      </c>
      <c r="C69" s="193" t="s">
        <v>469</v>
      </c>
      <c r="D69" s="233">
        <v>50</v>
      </c>
      <c r="E69" s="233">
        <v>50</v>
      </c>
    </row>
    <row r="70" spans="1:5" x14ac:dyDescent="0.25">
      <c r="A70" s="191" t="s">
        <v>470</v>
      </c>
      <c r="B70" s="192" t="s">
        <v>471</v>
      </c>
      <c r="C70" s="193" t="s">
        <v>472</v>
      </c>
      <c r="D70" s="233" t="s">
        <v>471</v>
      </c>
      <c r="E70" s="233" t="s">
        <v>471</v>
      </c>
    </row>
    <row r="71" spans="1:5" ht="30" x14ac:dyDescent="0.25">
      <c r="A71" s="191" t="s">
        <v>473</v>
      </c>
      <c r="B71" s="192" t="s">
        <v>471</v>
      </c>
      <c r="C71" s="193" t="s">
        <v>475</v>
      </c>
      <c r="D71" s="233" t="s">
        <v>474</v>
      </c>
      <c r="E71" s="233" t="s">
        <v>474</v>
      </c>
    </row>
    <row r="72" spans="1:5" ht="60" x14ac:dyDescent="0.25">
      <c r="A72" s="194" t="s">
        <v>757</v>
      </c>
      <c r="B72" s="195" t="s">
        <v>758</v>
      </c>
      <c r="C72" s="196" t="s">
        <v>759</v>
      </c>
      <c r="D72" s="234" t="s">
        <v>1788</v>
      </c>
      <c r="E72" s="234" t="s">
        <v>1788</v>
      </c>
    </row>
    <row r="73" spans="1:5" ht="30" x14ac:dyDescent="0.25">
      <c r="A73" s="194" t="s">
        <v>905</v>
      </c>
      <c r="B73" s="195" t="s">
        <v>906</v>
      </c>
      <c r="C73" s="196" t="s">
        <v>909</v>
      </c>
      <c r="D73" s="234" t="s">
        <v>946</v>
      </c>
      <c r="E73" s="234" t="s">
        <v>1928</v>
      </c>
    </row>
    <row r="74" spans="1:5" x14ac:dyDescent="0.25">
      <c r="A74" s="194" t="s">
        <v>907</v>
      </c>
      <c r="B74" s="195" t="s">
        <v>906</v>
      </c>
      <c r="C74" s="196" t="s">
        <v>908</v>
      </c>
      <c r="D74" s="234">
        <v>1.2</v>
      </c>
      <c r="E74" s="237">
        <v>1</v>
      </c>
    </row>
    <row r="75" spans="1:5" ht="30" x14ac:dyDescent="0.25">
      <c r="A75" s="194" t="s">
        <v>910</v>
      </c>
      <c r="B75" s="195" t="s">
        <v>906</v>
      </c>
      <c r="C75" s="196" t="s">
        <v>911</v>
      </c>
      <c r="D75" s="234" t="s">
        <v>912</v>
      </c>
      <c r="E75" s="234" t="s">
        <v>913</v>
      </c>
    </row>
    <row r="76" spans="1:5" ht="97.5" customHeight="1" x14ac:dyDescent="0.25">
      <c r="A76" s="194" t="s">
        <v>1793</v>
      </c>
      <c r="B76" s="195" t="s">
        <v>906</v>
      </c>
      <c r="C76" s="196" t="s">
        <v>1794</v>
      </c>
      <c r="D76" s="234" t="s">
        <v>1795</v>
      </c>
      <c r="E76" s="234" t="s">
        <v>1932</v>
      </c>
    </row>
    <row r="77" spans="1:5" x14ac:dyDescent="0.25">
      <c r="A77" s="194" t="s">
        <v>1927</v>
      </c>
      <c r="B77" s="195" t="s">
        <v>906</v>
      </c>
      <c r="C77" s="196" t="s">
        <v>1929</v>
      </c>
      <c r="D77" s="234" t="b">
        <v>1</v>
      </c>
      <c r="E77" s="234" t="b">
        <v>0</v>
      </c>
    </row>
    <row r="78" spans="1:5" x14ac:dyDescent="0.25">
      <c r="A78" s="194" t="s">
        <v>1931</v>
      </c>
      <c r="B78" s="195" t="s">
        <v>906</v>
      </c>
      <c r="C78" s="196" t="s">
        <v>1930</v>
      </c>
      <c r="D78" s="234" t="b">
        <v>1</v>
      </c>
      <c r="E78" s="234" t="b">
        <v>0</v>
      </c>
    </row>
  </sheetData>
  <sheetProtection sheet="1" objects="1" scenarios="1" selectLockedCells="1"/>
  <pageMargins left="0.25" right="0.25" top="0.75" bottom="0.75" header="0.3" footer="0.3"/>
  <pageSetup paperSize="9" scale="44"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AS204"/>
  <sheetViews>
    <sheetView showGridLines="0" zoomScaleNormal="100" workbookViewId="0">
      <pane xSplit="3" ySplit="1" topLeftCell="D2" activePane="bottomRight" state="frozen"/>
      <selection pane="topRight" activeCell="D1" sqref="D1"/>
      <selection pane="bottomLeft" activeCell="A2" sqref="A2"/>
      <selection pane="bottomRight"/>
    </sheetView>
  </sheetViews>
  <sheetFormatPr defaultRowHeight="15" customHeight="1" x14ac:dyDescent="0.25"/>
  <cols>
    <col min="1" max="1" width="46.7109375" style="249" customWidth="1"/>
    <col min="2" max="2" width="23.28515625" style="243" customWidth="1"/>
    <col min="3" max="3" width="64.5703125" style="241" customWidth="1"/>
    <col min="4" max="4" width="43.85546875" style="243" customWidth="1"/>
    <col min="5" max="5" width="13.28515625" style="243" customWidth="1"/>
    <col min="6" max="6" width="15.42578125" style="243" customWidth="1"/>
    <col min="7" max="7" width="12.7109375" style="250" customWidth="1"/>
    <col min="8" max="8" width="39.7109375" style="243" customWidth="1"/>
    <col min="9" max="9" width="11.28515625" style="243" customWidth="1"/>
    <col min="10" max="10" width="11" style="243" customWidth="1"/>
    <col min="11" max="11" width="18.5703125" style="243" customWidth="1"/>
    <col min="12" max="12" width="24.85546875" style="243" customWidth="1"/>
    <col min="13" max="13" width="41.28515625" style="243" customWidth="1"/>
    <col min="14" max="14" width="14.85546875" style="243" customWidth="1"/>
    <col min="15" max="15" width="103.85546875" style="243" customWidth="1"/>
    <col min="16" max="16" width="15.140625" style="243" customWidth="1"/>
    <col min="17" max="17" width="13.42578125" style="243" customWidth="1"/>
    <col min="18" max="19" width="13.42578125" style="253" customWidth="1"/>
    <col min="20" max="21" width="13.28515625" style="243" customWidth="1"/>
    <col min="22" max="23" width="15.140625" style="243" customWidth="1"/>
    <col min="24" max="25" width="20.5703125" style="243" customWidth="1"/>
    <col min="26" max="26" width="59.140625" style="243" customWidth="1"/>
    <col min="27" max="27" width="12.28515625" style="243" customWidth="1"/>
    <col min="28" max="28" width="11.5703125" style="243" customWidth="1"/>
    <col min="29" max="29" width="24.28515625" style="254" customWidth="1"/>
    <col min="30" max="30" width="10.5703125" style="254" customWidth="1"/>
    <col min="31" max="31" width="12.85546875" style="243" customWidth="1"/>
    <col min="32" max="32" width="46" style="254" customWidth="1"/>
    <col min="33" max="33" width="18.5703125" style="243" customWidth="1"/>
    <col min="34" max="35" width="22.5703125" style="243" customWidth="1"/>
    <col min="36" max="43" width="16.140625" style="253" customWidth="1"/>
    <col min="44" max="44" width="30.42578125" style="243" customWidth="1"/>
    <col min="45" max="45" width="64.28515625" style="243" customWidth="1"/>
    <col min="46" max="16384" width="9.140625" style="243"/>
  </cols>
  <sheetData>
    <row r="1" spans="1:45" s="238" customFormat="1" ht="30" customHeight="1" x14ac:dyDescent="0.25">
      <c r="A1" s="267" t="s">
        <v>1133</v>
      </c>
      <c r="B1" s="268" t="s">
        <v>289</v>
      </c>
      <c r="C1" s="268" t="s">
        <v>2089</v>
      </c>
      <c r="D1" s="268" t="s">
        <v>2090</v>
      </c>
      <c r="E1" s="268" t="s">
        <v>388</v>
      </c>
      <c r="F1" s="268" t="s">
        <v>1221</v>
      </c>
      <c r="G1" s="269" t="s">
        <v>486</v>
      </c>
      <c r="H1" s="268" t="s">
        <v>945</v>
      </c>
      <c r="I1" s="268" t="s">
        <v>184</v>
      </c>
      <c r="J1" s="268" t="s">
        <v>61</v>
      </c>
      <c r="K1" s="268" t="s">
        <v>59</v>
      </c>
      <c r="L1" s="268" t="s">
        <v>949</v>
      </c>
      <c r="M1" s="268" t="s">
        <v>950</v>
      </c>
      <c r="N1" s="268" t="s">
        <v>1106</v>
      </c>
      <c r="O1" s="268" t="s">
        <v>1721</v>
      </c>
      <c r="P1" s="268" t="s">
        <v>831</v>
      </c>
      <c r="Q1" s="268" t="s">
        <v>736</v>
      </c>
      <c r="R1" s="270" t="s">
        <v>1189</v>
      </c>
      <c r="S1" s="270" t="s">
        <v>741</v>
      </c>
      <c r="T1" s="268" t="s">
        <v>70</v>
      </c>
      <c r="U1" s="268" t="s">
        <v>71</v>
      </c>
      <c r="V1" s="268" t="s">
        <v>58</v>
      </c>
      <c r="W1" s="268" t="s">
        <v>760</v>
      </c>
      <c r="X1" s="268" t="s">
        <v>838</v>
      </c>
      <c r="Y1" s="268" t="s">
        <v>1165</v>
      </c>
      <c r="Z1" s="268" t="s">
        <v>832</v>
      </c>
      <c r="AA1" s="268" t="s">
        <v>1525</v>
      </c>
      <c r="AB1" s="268" t="s">
        <v>425</v>
      </c>
      <c r="AC1" s="271" t="s">
        <v>932</v>
      </c>
      <c r="AD1" s="271" t="s">
        <v>1530</v>
      </c>
      <c r="AE1" s="268" t="s">
        <v>858</v>
      </c>
      <c r="AF1" s="272" t="s">
        <v>1130</v>
      </c>
      <c r="AG1" s="268" t="s">
        <v>879</v>
      </c>
      <c r="AH1" s="268" t="s">
        <v>884</v>
      </c>
      <c r="AI1" s="268" t="s">
        <v>880</v>
      </c>
      <c r="AJ1" s="270" t="s">
        <v>927</v>
      </c>
      <c r="AK1" s="270" t="s">
        <v>1102</v>
      </c>
      <c r="AL1" s="270" t="s">
        <v>929</v>
      </c>
      <c r="AM1" s="270" t="s">
        <v>934</v>
      </c>
      <c r="AN1" s="270" t="s">
        <v>935</v>
      </c>
      <c r="AO1" s="270" t="s">
        <v>940</v>
      </c>
      <c r="AP1" s="270" t="s">
        <v>928</v>
      </c>
      <c r="AQ1" s="270" t="s">
        <v>1142</v>
      </c>
      <c r="AR1" s="268" t="s">
        <v>66</v>
      </c>
      <c r="AS1" s="268" t="s">
        <v>0</v>
      </c>
    </row>
    <row r="2" spans="1:45" s="242" customFormat="1" ht="15" customHeight="1" x14ac:dyDescent="0.25">
      <c r="A2" s="239" t="s">
        <v>1013</v>
      </c>
      <c r="B2" s="240" t="s">
        <v>1222</v>
      </c>
      <c r="C2" s="241" t="s">
        <v>1724</v>
      </c>
      <c r="D2" s="242" t="s">
        <v>779</v>
      </c>
      <c r="E2" s="242" t="s">
        <v>779</v>
      </c>
      <c r="F2" s="243" t="s">
        <v>1222</v>
      </c>
      <c r="G2" s="244" t="s">
        <v>700</v>
      </c>
      <c r="H2" s="245" t="s">
        <v>1013</v>
      </c>
      <c r="I2" s="242">
        <v>2018</v>
      </c>
      <c r="J2" s="242">
        <v>2018</v>
      </c>
      <c r="K2" s="242" t="s">
        <v>781</v>
      </c>
      <c r="L2" s="245" t="s">
        <v>1012</v>
      </c>
      <c r="M2" s="245" t="s">
        <v>1011</v>
      </c>
      <c r="N2" s="245"/>
      <c r="O2" s="245" t="s">
        <v>825</v>
      </c>
      <c r="Q2" s="245" t="s">
        <v>738</v>
      </c>
      <c r="R2" s="246"/>
      <c r="S2" s="246">
        <v>32647</v>
      </c>
      <c r="T2" s="247" t="s">
        <v>780</v>
      </c>
      <c r="U2" s="242">
        <v>20190725</v>
      </c>
      <c r="V2" s="243" t="s">
        <v>91</v>
      </c>
      <c r="X2" s="242" t="s">
        <v>88</v>
      </c>
      <c r="AC2" s="248"/>
      <c r="AD2" s="248"/>
      <c r="AF2" s="248"/>
      <c r="AJ2" s="246"/>
      <c r="AK2" s="246"/>
      <c r="AL2" s="246"/>
      <c r="AM2" s="246"/>
      <c r="AN2" s="246"/>
      <c r="AO2" s="246"/>
      <c r="AP2" s="246"/>
      <c r="AQ2" s="246"/>
      <c r="AS2" s="245" t="s">
        <v>782</v>
      </c>
    </row>
    <row r="3" spans="1:45" ht="15" customHeight="1" x14ac:dyDescent="0.25">
      <c r="B3" s="240"/>
      <c r="C3" s="241" t="s">
        <v>1725</v>
      </c>
      <c r="D3" s="243" t="s">
        <v>1153</v>
      </c>
      <c r="E3" s="243" t="s">
        <v>1146</v>
      </c>
      <c r="F3" s="243" t="s">
        <v>906</v>
      </c>
      <c r="G3" s="250" t="s">
        <v>700</v>
      </c>
      <c r="H3" s="251" t="s">
        <v>1154</v>
      </c>
      <c r="I3" s="243">
        <v>2019</v>
      </c>
      <c r="J3" s="243">
        <v>2019</v>
      </c>
      <c r="K3" s="243" t="s">
        <v>65</v>
      </c>
      <c r="L3" s="252" t="s">
        <v>1155</v>
      </c>
      <c r="M3" s="243" t="s">
        <v>1156</v>
      </c>
      <c r="O3" s="243" t="s">
        <v>1233</v>
      </c>
      <c r="T3" s="247" t="s">
        <v>1093</v>
      </c>
      <c r="U3" s="253">
        <v>20191007</v>
      </c>
      <c r="V3" s="243" t="s">
        <v>72</v>
      </c>
      <c r="W3" s="247" t="s">
        <v>761</v>
      </c>
      <c r="X3" s="243" t="s">
        <v>738</v>
      </c>
      <c r="AS3" s="243" t="s">
        <v>150</v>
      </c>
    </row>
    <row r="4" spans="1:45" ht="15" customHeight="1" x14ac:dyDescent="0.25">
      <c r="B4" s="240"/>
      <c r="C4" s="241" t="s">
        <v>1726</v>
      </c>
      <c r="D4" s="243" t="s">
        <v>1143</v>
      </c>
      <c r="E4" s="243" t="s">
        <v>1146</v>
      </c>
      <c r="F4" s="243" t="s">
        <v>906</v>
      </c>
      <c r="G4" s="250" t="s">
        <v>700</v>
      </c>
      <c r="H4" s="251" t="s">
        <v>65</v>
      </c>
      <c r="I4" s="243">
        <v>2019</v>
      </c>
      <c r="J4" s="243">
        <v>2019</v>
      </c>
      <c r="K4" s="243" t="s">
        <v>65</v>
      </c>
      <c r="L4" s="252" t="s">
        <v>1147</v>
      </c>
      <c r="M4" s="243" t="s">
        <v>1148</v>
      </c>
      <c r="O4" s="243" t="s">
        <v>1233</v>
      </c>
      <c r="T4" s="247" t="s">
        <v>1093</v>
      </c>
      <c r="U4" s="253">
        <v>20191007</v>
      </c>
      <c r="V4" s="243" t="s">
        <v>72</v>
      </c>
      <c r="W4" s="247" t="s">
        <v>761</v>
      </c>
      <c r="X4" s="243" t="s">
        <v>738</v>
      </c>
      <c r="AS4" s="243" t="s">
        <v>150</v>
      </c>
    </row>
    <row r="5" spans="1:45" ht="15" customHeight="1" x14ac:dyDescent="0.25">
      <c r="B5" s="240"/>
      <c r="C5" s="241" t="s">
        <v>1727</v>
      </c>
      <c r="D5" s="243" t="s">
        <v>1144</v>
      </c>
      <c r="E5" s="243" t="s">
        <v>1146</v>
      </c>
      <c r="F5" s="243" t="s">
        <v>906</v>
      </c>
      <c r="G5" s="250" t="s">
        <v>700</v>
      </c>
      <c r="H5" s="251" t="s">
        <v>1145</v>
      </c>
      <c r="I5" s="243">
        <v>2019</v>
      </c>
      <c r="J5" s="243">
        <v>2019</v>
      </c>
      <c r="K5" s="243" t="s">
        <v>65</v>
      </c>
      <c r="L5" s="252" t="s">
        <v>1150</v>
      </c>
      <c r="M5" s="243" t="s">
        <v>1149</v>
      </c>
      <c r="T5" s="247" t="s">
        <v>1152</v>
      </c>
      <c r="U5" s="253">
        <v>20191007</v>
      </c>
      <c r="V5" s="243" t="s">
        <v>72</v>
      </c>
      <c r="W5" s="247" t="s">
        <v>761</v>
      </c>
      <c r="X5" s="243" t="s">
        <v>738</v>
      </c>
      <c r="AR5" s="243" t="s">
        <v>1151</v>
      </c>
      <c r="AS5" s="243" t="s">
        <v>150</v>
      </c>
    </row>
    <row r="6" spans="1:45" ht="15" customHeight="1" x14ac:dyDescent="0.25">
      <c r="A6" s="249" t="s">
        <v>1014</v>
      </c>
      <c r="B6" s="240" t="s">
        <v>1222</v>
      </c>
      <c r="C6" s="241" t="s">
        <v>1736</v>
      </c>
      <c r="D6" s="243" t="s">
        <v>793</v>
      </c>
      <c r="E6" s="243" t="s">
        <v>733</v>
      </c>
      <c r="F6" s="243" t="s">
        <v>1222</v>
      </c>
      <c r="G6" s="250" t="s">
        <v>700</v>
      </c>
      <c r="H6" s="243" t="s">
        <v>1014</v>
      </c>
      <c r="I6" s="243">
        <v>2019</v>
      </c>
      <c r="J6" s="243">
        <v>2018</v>
      </c>
      <c r="K6" s="243" t="s">
        <v>268</v>
      </c>
      <c r="L6" s="243" t="s">
        <v>1141</v>
      </c>
      <c r="M6" s="243" t="s">
        <v>1513</v>
      </c>
      <c r="O6" s="243" t="s">
        <v>811</v>
      </c>
      <c r="T6" s="247" t="s">
        <v>821</v>
      </c>
      <c r="U6" s="243">
        <v>20190805</v>
      </c>
      <c r="V6" s="243" t="s">
        <v>91</v>
      </c>
      <c r="W6" s="247"/>
      <c r="X6" s="243" t="s">
        <v>88</v>
      </c>
      <c r="AB6" s="243" t="s">
        <v>1244</v>
      </c>
      <c r="AS6" s="243" t="s">
        <v>822</v>
      </c>
    </row>
    <row r="7" spans="1:45" ht="15" customHeight="1" x14ac:dyDescent="0.25">
      <c r="A7" s="249" t="s">
        <v>1263</v>
      </c>
      <c r="B7" s="243" t="s">
        <v>1273</v>
      </c>
      <c r="C7" s="241" t="s">
        <v>1728</v>
      </c>
      <c r="D7" s="243" t="s">
        <v>1209</v>
      </c>
      <c r="E7" s="243" t="s">
        <v>213</v>
      </c>
      <c r="F7" s="243" t="s">
        <v>1220</v>
      </c>
      <c r="G7" s="250" t="s">
        <v>700</v>
      </c>
      <c r="H7" s="252" t="s">
        <v>1017</v>
      </c>
      <c r="I7" s="243">
        <v>2019</v>
      </c>
      <c r="J7" s="243">
        <v>2018</v>
      </c>
      <c r="K7" s="243" t="s">
        <v>826</v>
      </c>
      <c r="L7" s="252" t="s">
        <v>1137</v>
      </c>
      <c r="M7" s="252" t="s">
        <v>1003</v>
      </c>
      <c r="N7" s="252" t="s">
        <v>1023</v>
      </c>
      <c r="O7" s="243" t="s">
        <v>1055</v>
      </c>
      <c r="P7" s="243" t="s">
        <v>834</v>
      </c>
      <c r="Q7" s="243" t="s">
        <v>849</v>
      </c>
      <c r="U7" s="243">
        <v>20190617</v>
      </c>
      <c r="V7" s="243" t="s">
        <v>91</v>
      </c>
      <c r="X7" s="243" t="s">
        <v>1196</v>
      </c>
      <c r="Y7" s="243" t="s">
        <v>87</v>
      </c>
      <c r="Z7" s="243" t="s">
        <v>856</v>
      </c>
      <c r="AB7" s="243" t="s">
        <v>1247</v>
      </c>
      <c r="AC7" s="254" t="s">
        <v>855</v>
      </c>
      <c r="AE7" s="243" t="s">
        <v>859</v>
      </c>
    </row>
    <row r="8" spans="1:45" ht="15" customHeight="1" x14ac:dyDescent="0.25">
      <c r="A8" s="249" t="s">
        <v>1263</v>
      </c>
      <c r="B8" s="243" t="s">
        <v>1273</v>
      </c>
      <c r="C8" s="241" t="s">
        <v>1729</v>
      </c>
      <c r="D8" s="243" t="s">
        <v>1210</v>
      </c>
      <c r="E8" s="243" t="s">
        <v>213</v>
      </c>
      <c r="F8" s="243" t="s">
        <v>1220</v>
      </c>
      <c r="G8" s="250" t="s">
        <v>700</v>
      </c>
      <c r="H8" s="252" t="s">
        <v>1017</v>
      </c>
      <c r="I8" s="243">
        <v>2019</v>
      </c>
      <c r="J8" s="243">
        <v>2018</v>
      </c>
      <c r="K8" s="243" t="s">
        <v>826</v>
      </c>
      <c r="L8" s="252" t="s">
        <v>1137</v>
      </c>
      <c r="M8" s="252" t="s">
        <v>1157</v>
      </c>
      <c r="N8" s="252" t="s">
        <v>1023</v>
      </c>
      <c r="O8" s="243" t="s">
        <v>1055</v>
      </c>
      <c r="P8" s="243" t="s">
        <v>834</v>
      </c>
      <c r="Q8" s="243" t="s">
        <v>849</v>
      </c>
      <c r="U8" s="243">
        <v>20190617</v>
      </c>
      <c r="V8" s="243" t="s">
        <v>91</v>
      </c>
      <c r="X8" s="243" t="s">
        <v>1196</v>
      </c>
      <c r="Y8" s="243" t="s">
        <v>87</v>
      </c>
      <c r="Z8" s="243" t="s">
        <v>854</v>
      </c>
      <c r="AB8" s="243" t="s">
        <v>1247</v>
      </c>
      <c r="AC8" s="254" t="s">
        <v>855</v>
      </c>
      <c r="AE8" s="243" t="s">
        <v>859</v>
      </c>
    </row>
    <row r="9" spans="1:45" ht="15" customHeight="1" x14ac:dyDescent="0.25">
      <c r="A9" s="249" t="s">
        <v>1263</v>
      </c>
      <c r="B9" s="243" t="s">
        <v>1273</v>
      </c>
      <c r="C9" s="241" t="s">
        <v>1516</v>
      </c>
      <c r="D9" s="243" t="s">
        <v>1211</v>
      </c>
      <c r="E9" s="243" t="s">
        <v>213</v>
      </c>
      <c r="F9" s="243" t="s">
        <v>1220</v>
      </c>
      <c r="G9" s="250" t="s">
        <v>700</v>
      </c>
      <c r="H9" s="252" t="s">
        <v>1017</v>
      </c>
      <c r="I9" s="243">
        <v>2019</v>
      </c>
      <c r="J9" s="243">
        <v>2018</v>
      </c>
      <c r="K9" s="243" t="s">
        <v>826</v>
      </c>
      <c r="L9" s="252" t="s">
        <v>1137</v>
      </c>
      <c r="M9" s="252" t="s">
        <v>1004</v>
      </c>
      <c r="N9" s="252" t="s">
        <v>1023</v>
      </c>
      <c r="O9" s="243" t="s">
        <v>1055</v>
      </c>
      <c r="P9" s="243" t="s">
        <v>834</v>
      </c>
      <c r="Q9" s="243" t="s">
        <v>849</v>
      </c>
      <c r="U9" s="243">
        <v>20190617</v>
      </c>
      <c r="V9" s="243" t="s">
        <v>91</v>
      </c>
      <c r="X9" s="243" t="s">
        <v>1196</v>
      </c>
      <c r="Y9" s="243" t="s">
        <v>87</v>
      </c>
      <c r="Z9" s="243" t="s">
        <v>856</v>
      </c>
      <c r="AB9" s="243" t="s">
        <v>1244</v>
      </c>
      <c r="AC9" s="254" t="s">
        <v>883</v>
      </c>
      <c r="AE9" s="243" t="s">
        <v>859</v>
      </c>
      <c r="AF9" s="254" t="s">
        <v>1135</v>
      </c>
    </row>
    <row r="10" spans="1:45" ht="15" customHeight="1" x14ac:dyDescent="0.25">
      <c r="A10" s="249" t="s">
        <v>1263</v>
      </c>
      <c r="B10" s="243" t="s">
        <v>1273</v>
      </c>
      <c r="C10" s="241" t="s">
        <v>1730</v>
      </c>
      <c r="D10" s="243" t="s">
        <v>1526</v>
      </c>
      <c r="E10" s="243" t="s">
        <v>213</v>
      </c>
      <c r="F10" s="243" t="s">
        <v>1220</v>
      </c>
      <c r="G10" s="250" t="s">
        <v>700</v>
      </c>
      <c r="H10" s="252" t="s">
        <v>1017</v>
      </c>
      <c r="I10" s="243">
        <v>2019</v>
      </c>
      <c r="J10" s="243">
        <v>2018</v>
      </c>
      <c r="K10" s="243" t="s">
        <v>826</v>
      </c>
      <c r="L10" s="252" t="s">
        <v>1137</v>
      </c>
      <c r="M10" s="252" t="s">
        <v>1527</v>
      </c>
      <c r="N10" s="252" t="s">
        <v>1023</v>
      </c>
      <c r="O10" s="243" t="s">
        <v>1055</v>
      </c>
      <c r="P10" s="243" t="s">
        <v>834</v>
      </c>
      <c r="Q10" s="243" t="s">
        <v>849</v>
      </c>
      <c r="U10" s="243">
        <v>20190617</v>
      </c>
      <c r="V10" s="243" t="s">
        <v>91</v>
      </c>
      <c r="X10" s="243" t="s">
        <v>1196</v>
      </c>
      <c r="Y10" s="243" t="s">
        <v>87</v>
      </c>
      <c r="Z10" s="243" t="s">
        <v>854</v>
      </c>
      <c r="AA10" s="243" t="s">
        <v>1528</v>
      </c>
      <c r="AB10" s="243" t="s">
        <v>1246</v>
      </c>
      <c r="AC10" s="254" t="s">
        <v>1529</v>
      </c>
      <c r="AD10" s="254" t="s">
        <v>1557</v>
      </c>
      <c r="AE10" s="243" t="s">
        <v>859</v>
      </c>
    </row>
    <row r="11" spans="1:45" ht="15" customHeight="1" x14ac:dyDescent="0.25">
      <c r="A11" s="249" t="s">
        <v>1263</v>
      </c>
      <c r="B11" s="243" t="s">
        <v>1296</v>
      </c>
      <c r="C11" s="241" t="s">
        <v>1731</v>
      </c>
      <c r="D11" s="243" t="s">
        <v>1540</v>
      </c>
      <c r="E11" s="243" t="s">
        <v>213</v>
      </c>
      <c r="F11" s="243" t="s">
        <v>1220</v>
      </c>
      <c r="G11" s="250" t="s">
        <v>700</v>
      </c>
      <c r="H11" s="252" t="s">
        <v>1541</v>
      </c>
      <c r="I11" s="243">
        <v>2019</v>
      </c>
      <c r="J11" s="243">
        <v>2018</v>
      </c>
      <c r="K11" s="243" t="s">
        <v>1545</v>
      </c>
      <c r="L11" s="252" t="s">
        <v>1542</v>
      </c>
      <c r="M11" s="252" t="s">
        <v>1543</v>
      </c>
      <c r="N11" s="252" t="s">
        <v>1024</v>
      </c>
      <c r="O11" s="243" t="s">
        <v>1544</v>
      </c>
      <c r="P11" s="243" t="s">
        <v>834</v>
      </c>
      <c r="Q11" s="243" t="s">
        <v>848</v>
      </c>
      <c r="U11" s="243">
        <v>20190930</v>
      </c>
      <c r="V11" s="243" t="s">
        <v>91</v>
      </c>
      <c r="X11" s="243" t="s">
        <v>1196</v>
      </c>
      <c r="Y11" s="243" t="s">
        <v>87</v>
      </c>
      <c r="Z11" s="243" t="s">
        <v>1299</v>
      </c>
      <c r="AB11" s="243" t="s">
        <v>1244</v>
      </c>
      <c r="AF11" s="254" t="s">
        <v>1547</v>
      </c>
      <c r="AQ11" s="253" t="s">
        <v>87</v>
      </c>
    </row>
    <row r="12" spans="1:45" ht="15" customHeight="1" x14ac:dyDescent="0.25">
      <c r="A12" s="249" t="s">
        <v>1263</v>
      </c>
      <c r="B12" s="243" t="s">
        <v>1304</v>
      </c>
      <c r="C12" s="241" t="s">
        <v>1306</v>
      </c>
      <c r="D12" s="243" t="s">
        <v>1548</v>
      </c>
      <c r="E12" s="243" t="s">
        <v>213</v>
      </c>
      <c r="F12" s="243" t="s">
        <v>1220</v>
      </c>
      <c r="G12" s="250" t="s">
        <v>700</v>
      </c>
      <c r="H12" s="252" t="s">
        <v>1549</v>
      </c>
      <c r="I12" s="243">
        <v>2019</v>
      </c>
      <c r="J12" s="243">
        <v>2018</v>
      </c>
      <c r="K12" s="243" t="s">
        <v>1551</v>
      </c>
      <c r="L12" s="252" t="s">
        <v>1542</v>
      </c>
      <c r="M12" s="252" t="s">
        <v>1566</v>
      </c>
      <c r="N12" s="252" t="s">
        <v>1024</v>
      </c>
      <c r="O12" s="243" t="s">
        <v>1550</v>
      </c>
      <c r="P12" s="243" t="s">
        <v>834</v>
      </c>
      <c r="Q12" s="243" t="s">
        <v>848</v>
      </c>
      <c r="U12" s="243">
        <v>20190911</v>
      </c>
      <c r="V12" s="243" t="s">
        <v>91</v>
      </c>
      <c r="X12" s="243" t="s">
        <v>1196</v>
      </c>
      <c r="Y12" s="243" t="s">
        <v>87</v>
      </c>
      <c r="Z12" s="243" t="s">
        <v>1570</v>
      </c>
      <c r="AB12" s="243" t="s">
        <v>1307</v>
      </c>
      <c r="AF12" s="254" t="s">
        <v>1547</v>
      </c>
      <c r="AQ12" s="253" t="s">
        <v>87</v>
      </c>
    </row>
    <row r="13" spans="1:45" ht="15" customHeight="1" x14ac:dyDescent="0.25">
      <c r="A13" s="249" t="s">
        <v>1263</v>
      </c>
      <c r="B13" s="243" t="s">
        <v>1304</v>
      </c>
      <c r="C13" s="241" t="s">
        <v>1553</v>
      </c>
      <c r="D13" s="243" t="s">
        <v>1552</v>
      </c>
      <c r="E13" s="243" t="s">
        <v>213</v>
      </c>
      <c r="F13" s="243" t="s">
        <v>1220</v>
      </c>
      <c r="G13" s="250" t="s">
        <v>700</v>
      </c>
      <c r="H13" s="252" t="s">
        <v>1549</v>
      </c>
      <c r="I13" s="243">
        <v>2019</v>
      </c>
      <c r="J13" s="243">
        <v>2018</v>
      </c>
      <c r="K13" s="243" t="s">
        <v>1551</v>
      </c>
      <c r="L13" s="252" t="s">
        <v>1542</v>
      </c>
      <c r="M13" s="252" t="s">
        <v>1565</v>
      </c>
      <c r="N13" s="252" t="s">
        <v>1024</v>
      </c>
      <c r="O13" s="243" t="s">
        <v>1550</v>
      </c>
      <c r="P13" s="243" t="s">
        <v>834</v>
      </c>
      <c r="Q13" s="243" t="s">
        <v>848</v>
      </c>
      <c r="U13" s="243">
        <v>20190911</v>
      </c>
      <c r="V13" s="243" t="s">
        <v>91</v>
      </c>
      <c r="X13" s="243" t="s">
        <v>1196</v>
      </c>
      <c r="Y13" s="243" t="s">
        <v>87</v>
      </c>
      <c r="Z13" s="243" t="s">
        <v>1571</v>
      </c>
      <c r="AB13" s="243" t="s">
        <v>1307</v>
      </c>
      <c r="AF13" s="254" t="s">
        <v>1547</v>
      </c>
      <c r="AQ13" s="253" t="s">
        <v>87</v>
      </c>
    </row>
    <row r="14" spans="1:45" ht="15" customHeight="1" x14ac:dyDescent="0.25">
      <c r="A14" s="249" t="s">
        <v>1263</v>
      </c>
      <c r="B14" s="243" t="s">
        <v>1304</v>
      </c>
      <c r="C14" s="241" t="s">
        <v>1555</v>
      </c>
      <c r="D14" s="243" t="s">
        <v>1554</v>
      </c>
      <c r="E14" s="243" t="s">
        <v>213</v>
      </c>
      <c r="F14" s="243" t="s">
        <v>1220</v>
      </c>
      <c r="G14" s="250" t="s">
        <v>700</v>
      </c>
      <c r="H14" s="252" t="s">
        <v>1549</v>
      </c>
      <c r="I14" s="243">
        <v>2019</v>
      </c>
      <c r="J14" s="243">
        <v>2018</v>
      </c>
      <c r="K14" s="243" t="s">
        <v>1551</v>
      </c>
      <c r="L14" s="252" t="s">
        <v>1542</v>
      </c>
      <c r="M14" s="252" t="s">
        <v>1556</v>
      </c>
      <c r="N14" s="252" t="s">
        <v>1024</v>
      </c>
      <c r="O14" s="243" t="s">
        <v>1550</v>
      </c>
      <c r="P14" s="243" t="s">
        <v>834</v>
      </c>
      <c r="Q14" s="243" t="s">
        <v>848</v>
      </c>
      <c r="U14" s="243">
        <v>20190911</v>
      </c>
      <c r="V14" s="243" t="s">
        <v>91</v>
      </c>
      <c r="X14" s="243" t="s">
        <v>1196</v>
      </c>
      <c r="Y14" s="243" t="s">
        <v>87</v>
      </c>
      <c r="Z14" s="243" t="s">
        <v>1571</v>
      </c>
      <c r="AA14" s="243" t="s">
        <v>1572</v>
      </c>
      <c r="AB14" s="243" t="s">
        <v>1246</v>
      </c>
      <c r="AC14" s="254" t="s">
        <v>1529</v>
      </c>
      <c r="AD14" s="254" t="s">
        <v>1558</v>
      </c>
      <c r="AF14" s="254" t="s">
        <v>1547</v>
      </c>
      <c r="AQ14" s="253" t="s">
        <v>87</v>
      </c>
    </row>
    <row r="15" spans="1:45" ht="15" customHeight="1" x14ac:dyDescent="0.25">
      <c r="A15" s="249" t="s">
        <v>1263</v>
      </c>
      <c r="B15" s="243" t="s">
        <v>1304</v>
      </c>
      <c r="C15" s="241" t="s">
        <v>1559</v>
      </c>
      <c r="D15" s="243" t="s">
        <v>1562</v>
      </c>
      <c r="E15" s="243" t="s">
        <v>213</v>
      </c>
      <c r="F15" s="243" t="s">
        <v>1220</v>
      </c>
      <c r="G15" s="250" t="s">
        <v>700</v>
      </c>
      <c r="H15" s="252" t="s">
        <v>1563</v>
      </c>
      <c r="I15" s="243">
        <v>2019</v>
      </c>
      <c r="J15" s="243">
        <v>2018</v>
      </c>
      <c r="K15" s="243" t="s">
        <v>1551</v>
      </c>
      <c r="L15" s="252" t="s">
        <v>1542</v>
      </c>
      <c r="M15" s="252" t="s">
        <v>1564</v>
      </c>
      <c r="N15" s="252" t="s">
        <v>1024</v>
      </c>
      <c r="O15" s="243" t="s">
        <v>1575</v>
      </c>
      <c r="P15" s="243" t="s">
        <v>834</v>
      </c>
      <c r="Q15" s="243" t="s">
        <v>848</v>
      </c>
      <c r="U15" s="243">
        <v>20190911</v>
      </c>
      <c r="V15" s="243" t="s">
        <v>91</v>
      </c>
      <c r="X15" s="243" t="s">
        <v>1196</v>
      </c>
      <c r="Y15" s="243" t="s">
        <v>87</v>
      </c>
      <c r="Z15" s="243" t="s">
        <v>1574</v>
      </c>
      <c r="AB15" s="243" t="s">
        <v>1311</v>
      </c>
      <c r="AF15" s="254" t="s">
        <v>1547</v>
      </c>
      <c r="AQ15" s="253" t="s">
        <v>87</v>
      </c>
    </row>
    <row r="16" spans="1:45" ht="15" customHeight="1" x14ac:dyDescent="0.25">
      <c r="A16" s="249" t="s">
        <v>1263</v>
      </c>
      <c r="B16" s="243" t="s">
        <v>1304</v>
      </c>
      <c r="C16" s="241" t="s">
        <v>1791</v>
      </c>
      <c r="D16" s="243" t="s">
        <v>1560</v>
      </c>
      <c r="E16" s="243" t="s">
        <v>213</v>
      </c>
      <c r="F16" s="243" t="s">
        <v>1220</v>
      </c>
      <c r="G16" s="250" t="s">
        <v>700</v>
      </c>
      <c r="H16" s="252" t="s">
        <v>1563</v>
      </c>
      <c r="I16" s="243">
        <v>2019</v>
      </c>
      <c r="J16" s="243">
        <v>2018</v>
      </c>
      <c r="K16" s="243" t="s">
        <v>1551</v>
      </c>
      <c r="L16" s="252" t="s">
        <v>1542</v>
      </c>
      <c r="M16" s="252" t="s">
        <v>1561</v>
      </c>
      <c r="N16" s="252" t="s">
        <v>1024</v>
      </c>
      <c r="O16" s="243" t="s">
        <v>1575</v>
      </c>
      <c r="P16" s="243" t="s">
        <v>834</v>
      </c>
      <c r="Q16" s="243" t="s">
        <v>848</v>
      </c>
      <c r="U16" s="243">
        <v>20190911</v>
      </c>
      <c r="V16" s="243" t="s">
        <v>91</v>
      </c>
      <c r="X16" s="243" t="s">
        <v>1196</v>
      </c>
      <c r="Y16" s="243" t="s">
        <v>87</v>
      </c>
      <c r="Z16" s="243" t="s">
        <v>1573</v>
      </c>
      <c r="AA16" s="243" t="s">
        <v>1790</v>
      </c>
      <c r="AB16" s="243" t="s">
        <v>1246</v>
      </c>
      <c r="AC16" s="254" t="s">
        <v>1529</v>
      </c>
      <c r="AF16" s="254" t="s">
        <v>1547</v>
      </c>
      <c r="AQ16" s="253" t="s">
        <v>87</v>
      </c>
    </row>
    <row r="17" spans="1:45" ht="15" customHeight="1" x14ac:dyDescent="0.25">
      <c r="A17" s="249" t="s">
        <v>1263</v>
      </c>
      <c r="B17" s="243" t="s">
        <v>1315</v>
      </c>
      <c r="C17" s="241" t="s">
        <v>1737</v>
      </c>
      <c r="D17" s="243" t="s">
        <v>1204</v>
      </c>
      <c r="E17" s="243" t="s">
        <v>213</v>
      </c>
      <c r="F17" s="243" t="s">
        <v>1220</v>
      </c>
      <c r="G17" s="250" t="s">
        <v>700</v>
      </c>
      <c r="H17" s="252" t="s">
        <v>1019</v>
      </c>
      <c r="I17" s="243">
        <v>2019</v>
      </c>
      <c r="J17" s="243">
        <v>2018</v>
      </c>
      <c r="K17" s="243" t="s">
        <v>865</v>
      </c>
      <c r="L17" s="252" t="s">
        <v>1136</v>
      </c>
      <c r="M17" s="252" t="s">
        <v>994</v>
      </c>
      <c r="N17" s="252" t="s">
        <v>1024</v>
      </c>
      <c r="O17" s="243" t="s">
        <v>1057</v>
      </c>
      <c r="P17" s="243" t="s">
        <v>866</v>
      </c>
      <c r="Q17" s="243" t="s">
        <v>849</v>
      </c>
      <c r="U17" s="243">
        <v>20190809</v>
      </c>
      <c r="V17" s="243" t="s">
        <v>91</v>
      </c>
      <c r="X17" s="243" t="s">
        <v>1196</v>
      </c>
      <c r="Y17" s="243" t="s">
        <v>786</v>
      </c>
      <c r="Z17" s="243" t="s">
        <v>869</v>
      </c>
      <c r="AB17" s="243" t="s">
        <v>1244</v>
      </c>
      <c r="AC17" s="254" t="s">
        <v>883</v>
      </c>
      <c r="AF17" s="254" t="s">
        <v>1135</v>
      </c>
      <c r="AQ17" s="253" t="s">
        <v>87</v>
      </c>
    </row>
    <row r="18" spans="1:45" ht="15" customHeight="1" x14ac:dyDescent="0.25">
      <c r="A18" s="249" t="s">
        <v>1263</v>
      </c>
      <c r="B18" s="243" t="s">
        <v>1315</v>
      </c>
      <c r="C18" s="241" t="s">
        <v>1732</v>
      </c>
      <c r="D18" s="243" t="s">
        <v>1205</v>
      </c>
      <c r="E18" s="243" t="s">
        <v>213</v>
      </c>
      <c r="F18" s="243" t="s">
        <v>1220</v>
      </c>
      <c r="G18" s="250" t="s">
        <v>700</v>
      </c>
      <c r="H18" s="252" t="s">
        <v>1019</v>
      </c>
      <c r="I18" s="243">
        <v>2019</v>
      </c>
      <c r="J18" s="243">
        <v>2018</v>
      </c>
      <c r="K18" s="243" t="s">
        <v>865</v>
      </c>
      <c r="L18" s="252" t="s">
        <v>1136</v>
      </c>
      <c r="M18" s="252" t="s">
        <v>995</v>
      </c>
      <c r="N18" s="252" t="s">
        <v>1024</v>
      </c>
      <c r="O18" s="243" t="s">
        <v>1057</v>
      </c>
      <c r="P18" s="243" t="s">
        <v>866</v>
      </c>
      <c r="Q18" s="243" t="s">
        <v>849</v>
      </c>
      <c r="U18" s="243">
        <v>20190809</v>
      </c>
      <c r="V18" s="243" t="s">
        <v>91</v>
      </c>
      <c r="X18" s="243" t="s">
        <v>1196</v>
      </c>
      <c r="Y18" s="243" t="s">
        <v>786</v>
      </c>
      <c r="Z18" s="243" t="s">
        <v>867</v>
      </c>
      <c r="AB18" s="243" t="s">
        <v>1577</v>
      </c>
      <c r="AC18" s="254" t="s">
        <v>855</v>
      </c>
      <c r="AQ18" s="253" t="s">
        <v>87</v>
      </c>
    </row>
    <row r="19" spans="1:45" ht="15" customHeight="1" x14ac:dyDescent="0.25">
      <c r="A19" s="249" t="s">
        <v>1263</v>
      </c>
      <c r="B19" s="243" t="s">
        <v>1315</v>
      </c>
      <c r="C19" s="241" t="s">
        <v>1733</v>
      </c>
      <c r="D19" s="243" t="s">
        <v>1206</v>
      </c>
      <c r="E19" s="243" t="s">
        <v>213</v>
      </c>
      <c r="F19" s="243" t="s">
        <v>1220</v>
      </c>
      <c r="G19" s="250" t="s">
        <v>700</v>
      </c>
      <c r="H19" s="252" t="s">
        <v>1019</v>
      </c>
      <c r="I19" s="243">
        <v>2019</v>
      </c>
      <c r="J19" s="243">
        <v>2018</v>
      </c>
      <c r="K19" s="243" t="s">
        <v>865</v>
      </c>
      <c r="L19" s="252" t="s">
        <v>1136</v>
      </c>
      <c r="M19" s="252" t="s">
        <v>996</v>
      </c>
      <c r="N19" s="252" t="s">
        <v>1024</v>
      </c>
      <c r="O19" s="243" t="s">
        <v>1057</v>
      </c>
      <c r="P19" s="243" t="s">
        <v>866</v>
      </c>
      <c r="Q19" s="243" t="s">
        <v>849</v>
      </c>
      <c r="U19" s="243">
        <v>20190809</v>
      </c>
      <c r="V19" s="243" t="s">
        <v>91</v>
      </c>
      <c r="X19" s="243" t="s">
        <v>1196</v>
      </c>
      <c r="Y19" s="243" t="s">
        <v>786</v>
      </c>
      <c r="Z19" s="243" t="s">
        <v>870</v>
      </c>
      <c r="AB19" s="243" t="s">
        <v>1576</v>
      </c>
      <c r="AC19" s="254" t="s">
        <v>855</v>
      </c>
      <c r="AQ19" s="253" t="s">
        <v>87</v>
      </c>
      <c r="AS19" s="255"/>
    </row>
    <row r="20" spans="1:45" ht="15" customHeight="1" x14ac:dyDescent="0.25">
      <c r="A20" s="249" t="s">
        <v>1263</v>
      </c>
      <c r="B20" s="243" t="s">
        <v>1315</v>
      </c>
      <c r="C20" s="241" t="s">
        <v>1734</v>
      </c>
      <c r="D20" s="243" t="s">
        <v>1207</v>
      </c>
      <c r="E20" s="243" t="s">
        <v>213</v>
      </c>
      <c r="F20" s="243" t="s">
        <v>1220</v>
      </c>
      <c r="G20" s="250" t="s">
        <v>700</v>
      </c>
      <c r="H20" s="252" t="s">
        <v>1019</v>
      </c>
      <c r="I20" s="243">
        <v>2019</v>
      </c>
      <c r="J20" s="243">
        <v>2018</v>
      </c>
      <c r="K20" s="243" t="s">
        <v>865</v>
      </c>
      <c r="L20" s="252" t="s">
        <v>1136</v>
      </c>
      <c r="M20" s="252" t="s">
        <v>997</v>
      </c>
      <c r="N20" s="252" t="s">
        <v>1024</v>
      </c>
      <c r="O20" s="243" t="s">
        <v>1057</v>
      </c>
      <c r="P20" s="243" t="s">
        <v>866</v>
      </c>
      <c r="Q20" s="243" t="s">
        <v>849</v>
      </c>
      <c r="U20" s="243">
        <v>20190809</v>
      </c>
      <c r="V20" s="243" t="s">
        <v>91</v>
      </c>
      <c r="X20" s="243" t="s">
        <v>1196</v>
      </c>
      <c r="Y20" s="243" t="s">
        <v>786</v>
      </c>
      <c r="Z20" s="243" t="s">
        <v>871</v>
      </c>
      <c r="AB20" s="243" t="s">
        <v>1577</v>
      </c>
      <c r="AC20" s="254" t="s">
        <v>855</v>
      </c>
      <c r="AQ20" s="253" t="s">
        <v>87</v>
      </c>
    </row>
    <row r="21" spans="1:45" ht="15" customHeight="1" x14ac:dyDescent="0.25">
      <c r="A21" s="249" t="s">
        <v>1263</v>
      </c>
      <c r="B21" s="243" t="s">
        <v>1315</v>
      </c>
      <c r="C21" s="241" t="s">
        <v>1738</v>
      </c>
      <c r="D21" s="243" t="s">
        <v>1208</v>
      </c>
      <c r="E21" s="243" t="s">
        <v>213</v>
      </c>
      <c r="F21" s="243" t="s">
        <v>1220</v>
      </c>
      <c r="G21" s="250" t="s">
        <v>700</v>
      </c>
      <c r="H21" s="252" t="s">
        <v>1019</v>
      </c>
      <c r="I21" s="243">
        <v>2019</v>
      </c>
      <c r="J21" s="243">
        <v>2018</v>
      </c>
      <c r="K21" s="243" t="s">
        <v>865</v>
      </c>
      <c r="L21" s="252" t="s">
        <v>1136</v>
      </c>
      <c r="M21" s="252" t="s">
        <v>998</v>
      </c>
      <c r="N21" s="252" t="s">
        <v>1024</v>
      </c>
      <c r="O21" s="243" t="s">
        <v>1057</v>
      </c>
      <c r="P21" s="243" t="s">
        <v>873</v>
      </c>
      <c r="Q21" s="243" t="s">
        <v>849</v>
      </c>
      <c r="U21" s="243">
        <v>20190809</v>
      </c>
      <c r="V21" s="243" t="s">
        <v>91</v>
      </c>
      <c r="X21" s="243" t="s">
        <v>1196</v>
      </c>
      <c r="Y21" s="243" t="s">
        <v>786</v>
      </c>
      <c r="Z21" s="243" t="s">
        <v>874</v>
      </c>
      <c r="AB21" s="243" t="s">
        <v>1244</v>
      </c>
      <c r="AC21" s="254" t="s">
        <v>835</v>
      </c>
      <c r="AF21" s="254" t="s">
        <v>1135</v>
      </c>
      <c r="AQ21" s="253" t="s">
        <v>87</v>
      </c>
    </row>
    <row r="22" spans="1:45" ht="15" customHeight="1" x14ac:dyDescent="0.25">
      <c r="A22" s="249" t="s">
        <v>1263</v>
      </c>
      <c r="B22" s="243" t="s">
        <v>1282</v>
      </c>
      <c r="C22" s="241" t="s">
        <v>1735</v>
      </c>
      <c r="D22" s="243" t="s">
        <v>1212</v>
      </c>
      <c r="E22" s="243" t="s">
        <v>213</v>
      </c>
      <c r="F22" s="243" t="s">
        <v>1220</v>
      </c>
      <c r="G22" s="250" t="s">
        <v>700</v>
      </c>
      <c r="H22" s="252" t="s">
        <v>886</v>
      </c>
      <c r="I22" s="243">
        <v>2019</v>
      </c>
      <c r="J22" s="243">
        <v>2018</v>
      </c>
      <c r="K22" s="243" t="s">
        <v>875</v>
      </c>
      <c r="L22" s="252" t="s">
        <v>1139</v>
      </c>
      <c r="M22" s="243" t="s">
        <v>1008</v>
      </c>
      <c r="N22" s="252" t="s">
        <v>1026</v>
      </c>
      <c r="O22" s="243" t="s">
        <v>1058</v>
      </c>
      <c r="P22" s="243" t="s">
        <v>876</v>
      </c>
      <c r="Q22" s="243" t="s">
        <v>848</v>
      </c>
      <c r="U22" s="243">
        <v>20190809</v>
      </c>
      <c r="V22" s="243" t="s">
        <v>91</v>
      </c>
      <c r="X22" s="243" t="s">
        <v>1196</v>
      </c>
      <c r="Y22" s="243" t="s">
        <v>87</v>
      </c>
      <c r="Z22" s="251" t="s">
        <v>1789</v>
      </c>
      <c r="AA22" s="251"/>
      <c r="AB22" s="251" t="s">
        <v>1244</v>
      </c>
      <c r="AC22" s="254" t="s">
        <v>883</v>
      </c>
      <c r="AF22" s="254" t="s">
        <v>1135</v>
      </c>
      <c r="AG22" s="243" t="s">
        <v>878</v>
      </c>
      <c r="AH22" s="243" t="s">
        <v>885</v>
      </c>
      <c r="AI22" s="243" t="s">
        <v>881</v>
      </c>
      <c r="AQ22" s="253" t="s">
        <v>87</v>
      </c>
      <c r="AR22" s="243" t="s">
        <v>877</v>
      </c>
      <c r="AS22" s="243" t="s">
        <v>875</v>
      </c>
    </row>
    <row r="23" spans="1:45" ht="15" customHeight="1" x14ac:dyDescent="0.25">
      <c r="A23" s="249" t="s">
        <v>1263</v>
      </c>
      <c r="B23" s="243" t="s">
        <v>1282</v>
      </c>
      <c r="C23" s="256" t="s">
        <v>900</v>
      </c>
      <c r="D23" s="243" t="s">
        <v>1213</v>
      </c>
      <c r="E23" s="243" t="s">
        <v>213</v>
      </c>
      <c r="F23" s="243" t="s">
        <v>1220</v>
      </c>
      <c r="G23" s="250" t="s">
        <v>700</v>
      </c>
      <c r="H23" s="252" t="s">
        <v>886</v>
      </c>
      <c r="I23" s="243">
        <v>2019</v>
      </c>
      <c r="J23" s="243">
        <v>2018</v>
      </c>
      <c r="K23" s="243" t="s">
        <v>875</v>
      </c>
      <c r="L23" s="252" t="s">
        <v>1139</v>
      </c>
      <c r="M23" s="243" t="s">
        <v>1006</v>
      </c>
      <c r="N23" s="252" t="s">
        <v>1026</v>
      </c>
      <c r="O23" s="243" t="s">
        <v>1058</v>
      </c>
      <c r="P23" s="243" t="s">
        <v>876</v>
      </c>
      <c r="Q23" s="243" t="s">
        <v>848</v>
      </c>
      <c r="U23" s="243">
        <v>20190809</v>
      </c>
      <c r="V23" s="243" t="s">
        <v>91</v>
      </c>
      <c r="X23" s="243" t="s">
        <v>1196</v>
      </c>
      <c r="Y23" s="243" t="s">
        <v>87</v>
      </c>
      <c r="Z23" s="251" t="s">
        <v>898</v>
      </c>
      <c r="AA23" s="251"/>
      <c r="AB23" s="251" t="s">
        <v>1577</v>
      </c>
      <c r="AC23" s="254" t="s">
        <v>855</v>
      </c>
      <c r="AG23" s="243" t="s">
        <v>878</v>
      </c>
      <c r="AH23" s="243" t="s">
        <v>885</v>
      </c>
      <c r="AI23" s="243" t="s">
        <v>881</v>
      </c>
      <c r="AQ23" s="253" t="s">
        <v>87</v>
      </c>
      <c r="AR23" s="243" t="s">
        <v>877</v>
      </c>
      <c r="AS23" s="243" t="s">
        <v>875</v>
      </c>
    </row>
    <row r="24" spans="1:45" ht="15" customHeight="1" x14ac:dyDescent="0.25">
      <c r="A24" s="249" t="s">
        <v>1263</v>
      </c>
      <c r="B24" s="243" t="s">
        <v>1282</v>
      </c>
      <c r="C24" s="256" t="s">
        <v>901</v>
      </c>
      <c r="D24" s="243" t="s">
        <v>1214</v>
      </c>
      <c r="E24" s="243" t="s">
        <v>213</v>
      </c>
      <c r="F24" s="243" t="s">
        <v>1220</v>
      </c>
      <c r="G24" s="250" t="s">
        <v>700</v>
      </c>
      <c r="H24" s="252" t="s">
        <v>886</v>
      </c>
      <c r="I24" s="243">
        <v>2019</v>
      </c>
      <c r="J24" s="243">
        <v>2018</v>
      </c>
      <c r="K24" s="243" t="s">
        <v>875</v>
      </c>
      <c r="L24" s="252" t="s">
        <v>1139</v>
      </c>
      <c r="M24" s="243" t="s">
        <v>1007</v>
      </c>
      <c r="N24" s="252" t="s">
        <v>1026</v>
      </c>
      <c r="O24" s="243" t="s">
        <v>1058</v>
      </c>
      <c r="P24" s="243" t="s">
        <v>876</v>
      </c>
      <c r="Q24" s="243" t="s">
        <v>848</v>
      </c>
      <c r="U24" s="243">
        <v>20190809</v>
      </c>
      <c r="V24" s="243" t="s">
        <v>91</v>
      </c>
      <c r="X24" s="243" t="s">
        <v>1196</v>
      </c>
      <c r="Y24" s="243" t="s">
        <v>87</v>
      </c>
      <c r="Z24" s="251" t="s">
        <v>899</v>
      </c>
      <c r="AA24" s="251"/>
      <c r="AB24" s="251" t="s">
        <v>1577</v>
      </c>
      <c r="AC24" s="254" t="s">
        <v>855</v>
      </c>
      <c r="AG24" s="243" t="s">
        <v>878</v>
      </c>
      <c r="AH24" s="243" t="s">
        <v>885</v>
      </c>
      <c r="AI24" s="243" t="s">
        <v>881</v>
      </c>
      <c r="AQ24" s="253" t="s">
        <v>87</v>
      </c>
      <c r="AR24" s="243" t="s">
        <v>877</v>
      </c>
      <c r="AS24" s="243" t="s">
        <v>875</v>
      </c>
    </row>
    <row r="25" spans="1:45" ht="15" customHeight="1" x14ac:dyDescent="0.25">
      <c r="A25" s="249" t="s">
        <v>1263</v>
      </c>
      <c r="B25" s="243" t="s">
        <v>1282</v>
      </c>
      <c r="C25" s="241" t="s">
        <v>1231</v>
      </c>
      <c r="D25" s="243" t="s">
        <v>1230</v>
      </c>
      <c r="E25" s="243" t="s">
        <v>213</v>
      </c>
      <c r="F25" s="243" t="s">
        <v>737</v>
      </c>
      <c r="G25" s="250" t="s">
        <v>700</v>
      </c>
      <c r="H25" s="252" t="s">
        <v>1097</v>
      </c>
      <c r="I25" s="243">
        <v>2019</v>
      </c>
      <c r="J25" s="253">
        <v>2018</v>
      </c>
      <c r="K25" s="243" t="s">
        <v>1096</v>
      </c>
      <c r="L25" s="243" t="s">
        <v>1098</v>
      </c>
      <c r="M25" s="252" t="s">
        <v>1099</v>
      </c>
      <c r="O25" s="243" t="s">
        <v>1103</v>
      </c>
      <c r="Q25" s="243" t="s">
        <v>931</v>
      </c>
      <c r="S25" s="253">
        <v>4326</v>
      </c>
      <c r="T25" s="247" t="s">
        <v>1095</v>
      </c>
      <c r="U25" s="243">
        <v>20191009</v>
      </c>
      <c r="V25" s="243" t="s">
        <v>1009</v>
      </c>
      <c r="W25" s="247" t="s">
        <v>926</v>
      </c>
      <c r="X25" s="243">
        <v>10</v>
      </c>
      <c r="Y25" s="243" t="s">
        <v>786</v>
      </c>
      <c r="Z25" s="243" t="s">
        <v>1231</v>
      </c>
      <c r="AB25" s="243" t="s">
        <v>1245</v>
      </c>
      <c r="AC25" s="254" t="s">
        <v>855</v>
      </c>
      <c r="AJ25" s="253">
        <v>1</v>
      </c>
      <c r="AK25" s="253">
        <f>1/0.000001</f>
        <v>1000000</v>
      </c>
      <c r="AN25" s="253">
        <v>0</v>
      </c>
      <c r="AO25" s="253" t="s">
        <v>936</v>
      </c>
      <c r="AP25" s="253">
        <v>-999</v>
      </c>
      <c r="AQ25" s="253" t="s">
        <v>87</v>
      </c>
      <c r="AS25" s="243" t="s">
        <v>1101</v>
      </c>
    </row>
    <row r="26" spans="1:45" ht="15" customHeight="1" x14ac:dyDescent="0.25">
      <c r="A26" s="249" t="s">
        <v>1263</v>
      </c>
      <c r="B26" s="243" t="s">
        <v>1324</v>
      </c>
      <c r="C26" s="241" t="s">
        <v>1739</v>
      </c>
      <c r="D26" s="243" t="s">
        <v>833</v>
      </c>
      <c r="E26" s="243" t="s">
        <v>213</v>
      </c>
      <c r="F26" s="243" t="s">
        <v>1220</v>
      </c>
      <c r="G26" s="250" t="s">
        <v>700</v>
      </c>
      <c r="H26" s="252" t="s">
        <v>1018</v>
      </c>
      <c r="I26" s="243">
        <v>2019</v>
      </c>
      <c r="J26" s="243">
        <v>2018</v>
      </c>
      <c r="K26" s="243" t="s">
        <v>836</v>
      </c>
      <c r="L26" s="252" t="s">
        <v>1138</v>
      </c>
      <c r="M26" s="252" t="s">
        <v>1005</v>
      </c>
      <c r="N26" s="252" t="s">
        <v>1024</v>
      </c>
      <c r="O26" s="243" t="s">
        <v>1056</v>
      </c>
      <c r="P26" s="243" t="s">
        <v>834</v>
      </c>
      <c r="Q26" s="243" t="s">
        <v>830</v>
      </c>
      <c r="U26" s="243">
        <v>20190809</v>
      </c>
      <c r="V26" s="243" t="s">
        <v>91</v>
      </c>
      <c r="X26" s="243" t="s">
        <v>1196</v>
      </c>
      <c r="Y26" s="243" t="s">
        <v>87</v>
      </c>
      <c r="Z26" s="243" t="s">
        <v>837</v>
      </c>
      <c r="AB26" s="243" t="s">
        <v>1244</v>
      </c>
      <c r="AC26" s="254" t="s">
        <v>835</v>
      </c>
      <c r="AF26" s="254" t="s">
        <v>1135</v>
      </c>
      <c r="AQ26" s="253" t="s">
        <v>87</v>
      </c>
    </row>
    <row r="27" spans="1:45" ht="15" customHeight="1" x14ac:dyDescent="0.25">
      <c r="A27" s="249" t="s">
        <v>1263</v>
      </c>
      <c r="B27" s="243" t="s">
        <v>1324</v>
      </c>
      <c r="C27" s="241" t="s">
        <v>1756</v>
      </c>
      <c r="D27" s="243" t="s">
        <v>1579</v>
      </c>
      <c r="E27" s="243" t="s">
        <v>213</v>
      </c>
      <c r="F27" s="243" t="s">
        <v>1220</v>
      </c>
      <c r="G27" s="250" t="s">
        <v>700</v>
      </c>
      <c r="H27" s="252" t="s">
        <v>1580</v>
      </c>
      <c r="I27" s="243">
        <v>2019</v>
      </c>
      <c r="J27" s="243">
        <v>2019</v>
      </c>
      <c r="K27" s="243" t="s">
        <v>1583</v>
      </c>
      <c r="L27" s="252" t="s">
        <v>1542</v>
      </c>
      <c r="M27" s="252" t="s">
        <v>1581</v>
      </c>
      <c r="N27" s="252" t="s">
        <v>1024</v>
      </c>
      <c r="O27" s="243" t="s">
        <v>1582</v>
      </c>
      <c r="P27" s="243" t="s">
        <v>834</v>
      </c>
      <c r="Q27" s="243" t="s">
        <v>848</v>
      </c>
      <c r="U27" s="243">
        <v>20200511</v>
      </c>
      <c r="V27" s="243" t="s">
        <v>91</v>
      </c>
      <c r="X27" s="243" t="s">
        <v>1196</v>
      </c>
      <c r="Y27" s="243" t="s">
        <v>87</v>
      </c>
      <c r="Z27" s="243" t="s">
        <v>1584</v>
      </c>
      <c r="AB27" s="243" t="s">
        <v>1244</v>
      </c>
      <c r="AD27" s="254" t="s">
        <v>1332</v>
      </c>
      <c r="AF27" s="254" t="s">
        <v>1547</v>
      </c>
      <c r="AQ27" s="253" t="s">
        <v>87</v>
      </c>
      <c r="AS27" s="243" t="s">
        <v>1588</v>
      </c>
    </row>
    <row r="28" spans="1:45" ht="15" customHeight="1" x14ac:dyDescent="0.25">
      <c r="A28" s="249" t="s">
        <v>1263</v>
      </c>
      <c r="B28" s="243" t="s">
        <v>1324</v>
      </c>
      <c r="C28" s="241" t="s">
        <v>1757</v>
      </c>
      <c r="D28" s="243" t="s">
        <v>1587</v>
      </c>
      <c r="E28" s="243" t="s">
        <v>213</v>
      </c>
      <c r="F28" s="243" t="s">
        <v>1220</v>
      </c>
      <c r="G28" s="250" t="s">
        <v>700</v>
      </c>
      <c r="H28" s="252" t="s">
        <v>1580</v>
      </c>
      <c r="I28" s="243">
        <v>2019</v>
      </c>
      <c r="J28" s="243">
        <v>2019</v>
      </c>
      <c r="K28" s="243" t="s">
        <v>1583</v>
      </c>
      <c r="L28" s="252" t="s">
        <v>1542</v>
      </c>
      <c r="M28" s="252" t="s">
        <v>1585</v>
      </c>
      <c r="N28" s="252" t="s">
        <v>1024</v>
      </c>
      <c r="O28" s="243" t="s">
        <v>1582</v>
      </c>
      <c r="P28" s="243" t="s">
        <v>834</v>
      </c>
      <c r="Q28" s="243" t="s">
        <v>848</v>
      </c>
      <c r="U28" s="243">
        <v>20200511</v>
      </c>
      <c r="V28" s="243" t="s">
        <v>91</v>
      </c>
      <c r="X28" s="243" t="s">
        <v>1196</v>
      </c>
      <c r="Y28" s="243" t="s">
        <v>87</v>
      </c>
      <c r="Z28" s="243" t="s">
        <v>1586</v>
      </c>
      <c r="AB28" s="243" t="s">
        <v>1244</v>
      </c>
      <c r="AD28" s="254" t="s">
        <v>1334</v>
      </c>
      <c r="AF28" s="254" t="s">
        <v>1547</v>
      </c>
      <c r="AQ28" s="253" t="s">
        <v>87</v>
      </c>
      <c r="AS28" s="243" t="s">
        <v>1589</v>
      </c>
    </row>
    <row r="29" spans="1:45" ht="15" customHeight="1" x14ac:dyDescent="0.25">
      <c r="A29" s="249" t="s">
        <v>1341</v>
      </c>
      <c r="B29" s="243" t="s">
        <v>1356</v>
      </c>
      <c r="C29" s="241" t="s">
        <v>1758</v>
      </c>
      <c r="D29" s="243" t="s">
        <v>1598</v>
      </c>
      <c r="E29" s="243" t="s">
        <v>213</v>
      </c>
      <c r="F29" s="243" t="s">
        <v>1220</v>
      </c>
      <c r="G29" s="250" t="s">
        <v>700</v>
      </c>
      <c r="H29" s="252" t="s">
        <v>1590</v>
      </c>
      <c r="I29" s="243">
        <v>2019</v>
      </c>
      <c r="J29" s="243">
        <v>2019</v>
      </c>
      <c r="K29" s="243" t="s">
        <v>268</v>
      </c>
      <c r="L29" s="252" t="s">
        <v>1542</v>
      </c>
      <c r="M29" s="252" t="s">
        <v>1591</v>
      </c>
      <c r="N29" s="252" t="s">
        <v>1021</v>
      </c>
      <c r="O29" s="243" t="s">
        <v>1592</v>
      </c>
      <c r="P29" s="243" t="s">
        <v>834</v>
      </c>
      <c r="Q29" s="243" t="s">
        <v>848</v>
      </c>
      <c r="U29" s="243">
        <v>20190930</v>
      </c>
      <c r="V29" s="243" t="s">
        <v>91</v>
      </c>
      <c r="W29" s="243" t="s">
        <v>1593</v>
      </c>
      <c r="X29" s="243" t="s">
        <v>1196</v>
      </c>
      <c r="Y29" s="243" t="s">
        <v>87</v>
      </c>
      <c r="Z29" s="243" t="s">
        <v>1595</v>
      </c>
      <c r="AB29" s="243" t="s">
        <v>1246</v>
      </c>
      <c r="AD29" s="254" t="s">
        <v>1596</v>
      </c>
      <c r="AF29" s="254" t="s">
        <v>1547</v>
      </c>
      <c r="AQ29" s="253" t="s">
        <v>87</v>
      </c>
      <c r="AS29" s="243" t="s">
        <v>1589</v>
      </c>
    </row>
    <row r="30" spans="1:45" ht="15" customHeight="1" x14ac:dyDescent="0.25">
      <c r="A30" s="249" t="s">
        <v>1341</v>
      </c>
      <c r="B30" s="243" t="s">
        <v>1356</v>
      </c>
      <c r="C30" s="241" t="s">
        <v>1760</v>
      </c>
      <c r="D30" s="243" t="s">
        <v>1599</v>
      </c>
      <c r="E30" s="243" t="s">
        <v>213</v>
      </c>
      <c r="F30" s="243" t="s">
        <v>1220</v>
      </c>
      <c r="G30" s="250" t="s">
        <v>700</v>
      </c>
      <c r="H30" s="252" t="s">
        <v>1590</v>
      </c>
      <c r="I30" s="243">
        <v>2019</v>
      </c>
      <c r="J30" s="243">
        <v>2019</v>
      </c>
      <c r="K30" s="243" t="s">
        <v>268</v>
      </c>
      <c r="L30" s="252" t="s">
        <v>1542</v>
      </c>
      <c r="M30" s="252" t="s">
        <v>1591</v>
      </c>
      <c r="N30" s="252" t="s">
        <v>1021</v>
      </c>
      <c r="O30" s="243" t="s">
        <v>1592</v>
      </c>
      <c r="P30" s="243" t="s">
        <v>834</v>
      </c>
      <c r="Q30" s="243" t="s">
        <v>848</v>
      </c>
      <c r="U30" s="243">
        <v>20190930</v>
      </c>
      <c r="V30" s="243" t="s">
        <v>91</v>
      </c>
      <c r="W30" s="243" t="s">
        <v>1593</v>
      </c>
      <c r="X30" s="243" t="s">
        <v>1196</v>
      </c>
      <c r="Y30" s="243" t="s">
        <v>87</v>
      </c>
      <c r="Z30" s="243" t="s">
        <v>1594</v>
      </c>
      <c r="AB30" s="243" t="s">
        <v>1597</v>
      </c>
      <c r="AD30" s="254" t="s">
        <v>1363</v>
      </c>
      <c r="AF30" s="254" t="s">
        <v>1547</v>
      </c>
      <c r="AQ30" s="253" t="s">
        <v>87</v>
      </c>
      <c r="AS30" s="243" t="s">
        <v>1589</v>
      </c>
    </row>
    <row r="31" spans="1:45" ht="15" customHeight="1" x14ac:dyDescent="0.25">
      <c r="A31" s="249" t="s">
        <v>1341</v>
      </c>
      <c r="B31" s="243" t="s">
        <v>1356</v>
      </c>
      <c r="C31" s="241" t="s">
        <v>1759</v>
      </c>
      <c r="D31" s="243" t="s">
        <v>1601</v>
      </c>
      <c r="E31" s="243" t="s">
        <v>213</v>
      </c>
      <c r="F31" s="243" t="s">
        <v>1220</v>
      </c>
      <c r="G31" s="250" t="s">
        <v>700</v>
      </c>
      <c r="H31" s="252" t="s">
        <v>1590</v>
      </c>
      <c r="I31" s="243">
        <v>2019</v>
      </c>
      <c r="J31" s="243">
        <v>2019</v>
      </c>
      <c r="K31" s="243" t="s">
        <v>268</v>
      </c>
      <c r="L31" s="252" t="s">
        <v>1542</v>
      </c>
      <c r="M31" s="252" t="s">
        <v>1602</v>
      </c>
      <c r="N31" s="252" t="s">
        <v>1021</v>
      </c>
      <c r="O31" s="243" t="s">
        <v>1604</v>
      </c>
      <c r="P31" s="243" t="s">
        <v>834</v>
      </c>
      <c r="Q31" s="243" t="s">
        <v>848</v>
      </c>
      <c r="U31" s="243">
        <v>20190930</v>
      </c>
      <c r="V31" s="243" t="s">
        <v>91</v>
      </c>
      <c r="W31" s="243" t="s">
        <v>1593</v>
      </c>
      <c r="X31" s="243" t="s">
        <v>1196</v>
      </c>
      <c r="Y31" s="243" t="s">
        <v>87</v>
      </c>
      <c r="Z31" s="243" t="s">
        <v>1603</v>
      </c>
      <c r="AB31" s="243" t="s">
        <v>1244</v>
      </c>
      <c r="AF31" s="254" t="s">
        <v>1547</v>
      </c>
      <c r="AQ31" s="253" t="s">
        <v>87</v>
      </c>
      <c r="AS31" s="243" t="s">
        <v>1589</v>
      </c>
    </row>
    <row r="32" spans="1:45" ht="15" customHeight="1" x14ac:dyDescent="0.25">
      <c r="A32" s="249" t="s">
        <v>1341</v>
      </c>
      <c r="B32" s="243" t="s">
        <v>1346</v>
      </c>
      <c r="C32" s="241" t="s">
        <v>1762</v>
      </c>
      <c r="D32" s="243" t="s">
        <v>1628</v>
      </c>
      <c r="E32" s="243" t="s">
        <v>213</v>
      </c>
      <c r="F32" s="243" t="s">
        <v>737</v>
      </c>
      <c r="G32" s="250" t="s">
        <v>700</v>
      </c>
      <c r="H32" s="252" t="s">
        <v>1630</v>
      </c>
      <c r="I32" s="243">
        <v>2020</v>
      </c>
      <c r="J32" s="243">
        <v>2019</v>
      </c>
      <c r="K32" s="243" t="s">
        <v>1637</v>
      </c>
      <c r="L32" s="252" t="s">
        <v>1631</v>
      </c>
      <c r="M32" s="252" t="s">
        <v>1633</v>
      </c>
      <c r="N32" s="252" t="s">
        <v>1021</v>
      </c>
      <c r="O32" s="243" t="s">
        <v>1625</v>
      </c>
      <c r="Q32" s="243" t="s">
        <v>931</v>
      </c>
      <c r="S32" s="253">
        <v>4326</v>
      </c>
      <c r="T32" s="247" t="s">
        <v>1636</v>
      </c>
      <c r="U32" s="243">
        <v>20200722</v>
      </c>
      <c r="V32" s="243" t="s">
        <v>91</v>
      </c>
      <c r="X32" s="243">
        <v>30</v>
      </c>
      <c r="Y32" s="243" t="s">
        <v>786</v>
      </c>
      <c r="Z32" s="243" t="s">
        <v>1639</v>
      </c>
      <c r="AB32" s="243" t="s">
        <v>1244</v>
      </c>
      <c r="AC32" s="254" t="s">
        <v>855</v>
      </c>
      <c r="AJ32" s="253">
        <v>1</v>
      </c>
      <c r="AK32" s="253">
        <v>1</v>
      </c>
      <c r="AL32" s="257" t="s">
        <v>1640</v>
      </c>
      <c r="AN32" s="253">
        <v>0</v>
      </c>
      <c r="AO32" s="253" t="s">
        <v>936</v>
      </c>
      <c r="AP32" s="253">
        <v>-999</v>
      </c>
      <c r="AQ32" s="253" t="s">
        <v>87</v>
      </c>
      <c r="AS32" s="243" t="s">
        <v>1641</v>
      </c>
    </row>
    <row r="33" spans="1:45" ht="15" customHeight="1" x14ac:dyDescent="0.25">
      <c r="A33" s="249" t="s">
        <v>1341</v>
      </c>
      <c r="B33" s="243" t="s">
        <v>1346</v>
      </c>
      <c r="C33" s="241" t="s">
        <v>1761</v>
      </c>
      <c r="D33" s="243" t="s">
        <v>1629</v>
      </c>
      <c r="E33" s="243" t="s">
        <v>213</v>
      </c>
      <c r="F33" s="243" t="s">
        <v>737</v>
      </c>
      <c r="G33" s="250" t="s">
        <v>700</v>
      </c>
      <c r="H33" s="252" t="s">
        <v>1627</v>
      </c>
      <c r="I33" s="243">
        <v>2020</v>
      </c>
      <c r="J33" s="243">
        <v>2019</v>
      </c>
      <c r="K33" s="243" t="s">
        <v>1637</v>
      </c>
      <c r="L33" s="252" t="s">
        <v>1632</v>
      </c>
      <c r="M33" s="252" t="s">
        <v>1634</v>
      </c>
      <c r="N33" s="252" t="s">
        <v>1021</v>
      </c>
      <c r="O33" s="243" t="s">
        <v>1626</v>
      </c>
      <c r="Q33" s="243" t="s">
        <v>931</v>
      </c>
      <c r="S33" s="253">
        <v>4326</v>
      </c>
      <c r="T33" s="247" t="s">
        <v>1635</v>
      </c>
      <c r="U33" s="243">
        <v>20200722</v>
      </c>
      <c r="V33" s="243" t="s">
        <v>91</v>
      </c>
      <c r="X33" s="243">
        <v>30</v>
      </c>
      <c r="Y33" s="243" t="s">
        <v>786</v>
      </c>
      <c r="Z33" s="243" t="s">
        <v>1638</v>
      </c>
      <c r="AB33" s="243" t="s">
        <v>1244</v>
      </c>
      <c r="AC33" s="254" t="s">
        <v>855</v>
      </c>
      <c r="AJ33" s="253">
        <v>1</v>
      </c>
      <c r="AK33" s="253">
        <v>1</v>
      </c>
      <c r="AL33" s="257" t="s">
        <v>1640</v>
      </c>
      <c r="AN33" s="253">
        <v>0</v>
      </c>
      <c r="AO33" s="253" t="s">
        <v>936</v>
      </c>
      <c r="AP33" s="253">
        <v>-999</v>
      </c>
      <c r="AQ33" s="253" t="s">
        <v>87</v>
      </c>
      <c r="AS33" s="243" t="s">
        <v>1641</v>
      </c>
    </row>
    <row r="34" spans="1:45" ht="15" customHeight="1" x14ac:dyDescent="0.25">
      <c r="A34" s="249" t="s">
        <v>1341</v>
      </c>
      <c r="B34" s="243" t="s">
        <v>1346</v>
      </c>
      <c r="C34" s="241" t="s">
        <v>1763</v>
      </c>
      <c r="D34" s="243" t="s">
        <v>1197</v>
      </c>
      <c r="E34" s="243" t="s">
        <v>213</v>
      </c>
      <c r="F34" s="243" t="s">
        <v>737</v>
      </c>
      <c r="G34" s="250" t="s">
        <v>700</v>
      </c>
      <c r="H34" s="252" t="s">
        <v>1015</v>
      </c>
      <c r="I34" s="243">
        <v>2019</v>
      </c>
      <c r="J34" s="243">
        <v>2018</v>
      </c>
      <c r="K34" s="243" t="s">
        <v>925</v>
      </c>
      <c r="L34" s="252" t="s">
        <v>989</v>
      </c>
      <c r="M34" s="252" t="s">
        <v>990</v>
      </c>
      <c r="N34" s="252" t="s">
        <v>1021</v>
      </c>
      <c r="O34" s="243" t="s">
        <v>1034</v>
      </c>
      <c r="Q34" s="243" t="s">
        <v>931</v>
      </c>
      <c r="S34" s="253">
        <v>4326</v>
      </c>
      <c r="T34" s="247" t="s">
        <v>923</v>
      </c>
      <c r="U34" s="243">
        <v>20190913</v>
      </c>
      <c r="V34" s="243" t="s">
        <v>1009</v>
      </c>
      <c r="W34" s="247" t="s">
        <v>926</v>
      </c>
      <c r="X34" s="243">
        <v>1000</v>
      </c>
      <c r="Y34" s="243" t="s">
        <v>786</v>
      </c>
      <c r="Z34" s="243" t="s">
        <v>1104</v>
      </c>
      <c r="AB34" s="243" t="s">
        <v>1246</v>
      </c>
      <c r="AC34" s="254" t="s">
        <v>855</v>
      </c>
      <c r="AJ34" s="253">
        <v>1</v>
      </c>
      <c r="AK34" s="253">
        <f>100/250</f>
        <v>0.4</v>
      </c>
      <c r="AL34" s="253" t="s">
        <v>933</v>
      </c>
      <c r="AM34" s="253">
        <v>100</v>
      </c>
      <c r="AN34" s="253">
        <v>0</v>
      </c>
      <c r="AO34" s="253" t="s">
        <v>936</v>
      </c>
      <c r="AP34" s="253">
        <v>255</v>
      </c>
      <c r="AQ34" s="253" t="s">
        <v>87</v>
      </c>
    </row>
    <row r="35" spans="1:45" ht="15" customHeight="1" x14ac:dyDescent="0.25">
      <c r="A35" s="249" t="s">
        <v>1341</v>
      </c>
      <c r="B35" s="243" t="s">
        <v>1346</v>
      </c>
      <c r="C35" s="241" t="s">
        <v>1764</v>
      </c>
      <c r="D35" s="243" t="s">
        <v>1198</v>
      </c>
      <c r="E35" s="243" t="s">
        <v>213</v>
      </c>
      <c r="F35" s="243" t="s">
        <v>737</v>
      </c>
      <c r="G35" s="250" t="s">
        <v>700</v>
      </c>
      <c r="H35" s="252" t="s">
        <v>1015</v>
      </c>
      <c r="I35" s="243">
        <v>2019</v>
      </c>
      <c r="J35" s="243">
        <v>2018</v>
      </c>
      <c r="K35" s="243" t="s">
        <v>925</v>
      </c>
      <c r="L35" s="252" t="s">
        <v>989</v>
      </c>
      <c r="M35" s="252" t="s">
        <v>991</v>
      </c>
      <c r="N35" s="252" t="s">
        <v>1021</v>
      </c>
      <c r="O35" s="243" t="s">
        <v>1034</v>
      </c>
      <c r="Q35" s="243" t="s">
        <v>931</v>
      </c>
      <c r="S35" s="253">
        <v>4326</v>
      </c>
      <c r="T35" s="247" t="s">
        <v>923</v>
      </c>
      <c r="U35" s="243">
        <v>20190913</v>
      </c>
      <c r="V35" s="243" t="s">
        <v>1009</v>
      </c>
      <c r="W35" s="247" t="s">
        <v>926</v>
      </c>
      <c r="X35" s="243">
        <v>1000</v>
      </c>
      <c r="Y35" s="243" t="s">
        <v>786</v>
      </c>
      <c r="Z35" s="243" t="s">
        <v>1105</v>
      </c>
      <c r="AB35" s="243" t="s">
        <v>1246</v>
      </c>
      <c r="AC35" s="254" t="s">
        <v>855</v>
      </c>
      <c r="AJ35" s="253">
        <v>1</v>
      </c>
      <c r="AK35" s="253">
        <f t="shared" ref="AK35" si="0">100/250</f>
        <v>0.4</v>
      </c>
      <c r="AL35" s="253" t="s">
        <v>933</v>
      </c>
      <c r="AM35" s="253">
        <v>100</v>
      </c>
      <c r="AN35" s="253">
        <v>0</v>
      </c>
      <c r="AO35" s="253" t="s">
        <v>941</v>
      </c>
      <c r="AP35" s="253">
        <v>255</v>
      </c>
    </row>
    <row r="36" spans="1:45" ht="15" customHeight="1" x14ac:dyDescent="0.25">
      <c r="A36" s="249" t="s">
        <v>1341</v>
      </c>
      <c r="B36" s="243" t="s">
        <v>48</v>
      </c>
      <c r="C36" s="241" t="s">
        <v>1765</v>
      </c>
      <c r="D36" s="243" t="s">
        <v>1239</v>
      </c>
      <c r="E36" s="243" t="s">
        <v>213</v>
      </c>
      <c r="F36" s="243" t="s">
        <v>535</v>
      </c>
      <c r="G36" s="250" t="s">
        <v>700</v>
      </c>
      <c r="H36" s="251" t="s">
        <v>1232</v>
      </c>
      <c r="I36" s="243">
        <v>2019</v>
      </c>
      <c r="J36" s="243">
        <v>2019</v>
      </c>
      <c r="K36" s="243" t="s">
        <v>65</v>
      </c>
      <c r="L36" s="258" t="s">
        <v>1511</v>
      </c>
      <c r="M36" s="255" t="s">
        <v>1965</v>
      </c>
      <c r="O36" s="243" t="s">
        <v>1233</v>
      </c>
      <c r="U36" s="253">
        <v>20191007</v>
      </c>
      <c r="V36" s="243" t="s">
        <v>72</v>
      </c>
      <c r="W36" s="247" t="s">
        <v>761</v>
      </c>
      <c r="X36" s="243">
        <v>400</v>
      </c>
      <c r="Y36" s="243" t="s">
        <v>786</v>
      </c>
      <c r="Z36" s="243" t="s">
        <v>1518</v>
      </c>
      <c r="AB36" s="251" t="s">
        <v>1246</v>
      </c>
      <c r="AC36" s="254" t="s">
        <v>855</v>
      </c>
      <c r="AQ36" s="253" t="s">
        <v>87</v>
      </c>
      <c r="AS36" s="243" t="s">
        <v>150</v>
      </c>
    </row>
    <row r="37" spans="1:45" ht="15" customHeight="1" x14ac:dyDescent="0.25">
      <c r="A37" s="249" t="s">
        <v>1341</v>
      </c>
      <c r="B37" s="243" t="s">
        <v>48</v>
      </c>
      <c r="C37" s="241" t="s">
        <v>1766</v>
      </c>
      <c r="D37" s="243" t="s">
        <v>1236</v>
      </c>
      <c r="E37" s="243" t="s">
        <v>213</v>
      </c>
      <c r="F37" s="243" t="s">
        <v>535</v>
      </c>
      <c r="G37" s="250" t="s">
        <v>700</v>
      </c>
      <c r="H37" s="251" t="s">
        <v>1232</v>
      </c>
      <c r="I37" s="243">
        <v>2019</v>
      </c>
      <c r="J37" s="243">
        <v>2019</v>
      </c>
      <c r="K37" s="243" t="s">
        <v>65</v>
      </c>
      <c r="L37" s="258" t="s">
        <v>1511</v>
      </c>
      <c r="M37" s="255" t="s">
        <v>1965</v>
      </c>
      <c r="O37" s="243" t="s">
        <v>1233</v>
      </c>
      <c r="U37" s="253">
        <v>20191007</v>
      </c>
      <c r="V37" s="243" t="s">
        <v>72</v>
      </c>
      <c r="W37" s="247" t="s">
        <v>761</v>
      </c>
      <c r="X37" s="243">
        <v>400</v>
      </c>
      <c r="Y37" s="243" t="s">
        <v>786</v>
      </c>
      <c r="Z37" s="243" t="s">
        <v>1517</v>
      </c>
      <c r="AB37" s="251" t="s">
        <v>1246</v>
      </c>
      <c r="AC37" s="254" t="s">
        <v>855</v>
      </c>
      <c r="AQ37" s="253" t="s">
        <v>87</v>
      </c>
      <c r="AS37" s="243" t="s">
        <v>150</v>
      </c>
    </row>
    <row r="38" spans="1:45" ht="15" customHeight="1" x14ac:dyDescent="0.25">
      <c r="A38" s="249" t="s">
        <v>1341</v>
      </c>
      <c r="B38" s="243" t="s">
        <v>1369</v>
      </c>
      <c r="C38" s="256" t="s">
        <v>1740</v>
      </c>
      <c r="D38" s="243" t="s">
        <v>1193</v>
      </c>
      <c r="E38" s="243" t="s">
        <v>213</v>
      </c>
      <c r="F38" s="243" t="s">
        <v>535</v>
      </c>
      <c r="G38" s="250" t="s">
        <v>700</v>
      </c>
      <c r="H38" s="243" t="s">
        <v>1174</v>
      </c>
      <c r="I38" s="243">
        <v>2014</v>
      </c>
      <c r="J38" s="243">
        <v>2014</v>
      </c>
      <c r="K38" s="242" t="s">
        <v>781</v>
      </c>
      <c r="L38" s="255" t="s">
        <v>1966</v>
      </c>
      <c r="M38" s="255" t="s">
        <v>1967</v>
      </c>
      <c r="N38" s="253"/>
      <c r="Q38" s="245" t="s">
        <v>738</v>
      </c>
      <c r="R38" s="246"/>
      <c r="S38" s="246">
        <v>32647</v>
      </c>
      <c r="U38" s="243">
        <v>20181210</v>
      </c>
      <c r="V38" s="243" t="s">
        <v>91</v>
      </c>
      <c r="X38" s="259">
        <v>800</v>
      </c>
      <c r="Y38" s="243" t="s">
        <v>786</v>
      </c>
      <c r="Z38" s="260" t="s">
        <v>1519</v>
      </c>
      <c r="AA38" s="260"/>
      <c r="AB38" s="251" t="s">
        <v>1246</v>
      </c>
      <c r="AC38" s="254" t="s">
        <v>855</v>
      </c>
      <c r="AH38" s="253"/>
      <c r="AI38" s="253"/>
      <c r="AP38" s="243"/>
      <c r="AQ38" s="253" t="s">
        <v>87</v>
      </c>
    </row>
    <row r="39" spans="1:45" ht="15" customHeight="1" x14ac:dyDescent="0.25">
      <c r="A39" s="249" t="s">
        <v>1341</v>
      </c>
      <c r="B39" s="243" t="s">
        <v>1405</v>
      </c>
      <c r="C39" s="256" t="s">
        <v>1741</v>
      </c>
      <c r="D39" s="243" t="s">
        <v>1195</v>
      </c>
      <c r="E39" s="243" t="s">
        <v>213</v>
      </c>
      <c r="F39" s="243" t="s">
        <v>535</v>
      </c>
      <c r="G39" s="250" t="s">
        <v>700</v>
      </c>
      <c r="H39" s="243" t="s">
        <v>1174</v>
      </c>
      <c r="I39" s="243">
        <v>2014</v>
      </c>
      <c r="J39" s="243">
        <v>2014</v>
      </c>
      <c r="K39" s="242" t="s">
        <v>781</v>
      </c>
      <c r="L39" s="255" t="s">
        <v>1968</v>
      </c>
      <c r="M39" s="255" t="s">
        <v>1967</v>
      </c>
      <c r="N39" s="253"/>
      <c r="Q39" s="245" t="s">
        <v>738</v>
      </c>
      <c r="R39" s="246"/>
      <c r="S39" s="246">
        <v>32647</v>
      </c>
      <c r="U39" s="243">
        <v>20181210</v>
      </c>
      <c r="V39" s="243" t="s">
        <v>91</v>
      </c>
      <c r="X39" s="243">
        <v>800</v>
      </c>
      <c r="Y39" s="243" t="s">
        <v>786</v>
      </c>
      <c r="Z39" s="260" t="s">
        <v>1519</v>
      </c>
      <c r="AA39" s="260"/>
      <c r="AB39" s="251" t="s">
        <v>1246</v>
      </c>
      <c r="AC39" s="254" t="s">
        <v>855</v>
      </c>
      <c r="AF39" s="243"/>
      <c r="AH39" s="253"/>
      <c r="AI39" s="253"/>
      <c r="AP39" s="243"/>
      <c r="AQ39" s="253" t="s">
        <v>87</v>
      </c>
    </row>
    <row r="40" spans="1:45" ht="15" customHeight="1" x14ac:dyDescent="0.25">
      <c r="A40" s="249" t="s">
        <v>1341</v>
      </c>
      <c r="B40" s="243" t="s">
        <v>1405</v>
      </c>
      <c r="C40" s="256" t="s">
        <v>1767</v>
      </c>
      <c r="D40" s="243" t="s">
        <v>1117</v>
      </c>
      <c r="E40" s="243" t="s">
        <v>213</v>
      </c>
      <c r="F40" s="243" t="s">
        <v>535</v>
      </c>
      <c r="G40" s="250" t="s">
        <v>700</v>
      </c>
      <c r="H40" s="243" t="s">
        <v>1174</v>
      </c>
      <c r="I40" s="243">
        <v>2019</v>
      </c>
      <c r="J40" s="243">
        <v>2019</v>
      </c>
      <c r="K40" s="243" t="s">
        <v>65</v>
      </c>
      <c r="L40" s="258" t="s">
        <v>1509</v>
      </c>
      <c r="M40" s="255" t="s">
        <v>1967</v>
      </c>
      <c r="N40" s="253"/>
      <c r="Q40" s="245"/>
      <c r="R40" s="246"/>
      <c r="S40" s="246"/>
      <c r="U40" s="253">
        <v>20191007</v>
      </c>
      <c r="V40" s="243" t="s">
        <v>72</v>
      </c>
      <c r="W40" s="247" t="s">
        <v>761</v>
      </c>
      <c r="X40" s="243">
        <v>800</v>
      </c>
      <c r="Y40" s="243" t="s">
        <v>786</v>
      </c>
      <c r="Z40" s="260" t="s">
        <v>1519</v>
      </c>
      <c r="AA40" s="260"/>
      <c r="AB40" s="251" t="s">
        <v>1246</v>
      </c>
      <c r="AC40" s="254" t="s">
        <v>855</v>
      </c>
      <c r="AF40" s="243"/>
      <c r="AH40" s="253"/>
      <c r="AI40" s="253"/>
      <c r="AP40" s="243"/>
      <c r="AQ40" s="253" t="s">
        <v>87</v>
      </c>
    </row>
    <row r="41" spans="1:45" ht="15" customHeight="1" x14ac:dyDescent="0.25">
      <c r="A41" s="249" t="s">
        <v>1375</v>
      </c>
      <c r="B41" s="243" t="s">
        <v>1376</v>
      </c>
      <c r="C41" s="241" t="s">
        <v>1385</v>
      </c>
      <c r="D41" s="243" t="s">
        <v>1606</v>
      </c>
      <c r="E41" s="243" t="s">
        <v>213</v>
      </c>
      <c r="F41" s="243" t="s">
        <v>1220</v>
      </c>
      <c r="G41" s="250" t="s">
        <v>700</v>
      </c>
      <c r="H41" s="252" t="s">
        <v>1607</v>
      </c>
      <c r="I41" s="243">
        <v>2017</v>
      </c>
      <c r="J41" s="243">
        <v>2018</v>
      </c>
      <c r="K41" s="243" t="s">
        <v>268</v>
      </c>
      <c r="L41" s="252" t="s">
        <v>1542</v>
      </c>
      <c r="M41" s="252" t="s">
        <v>1608</v>
      </c>
      <c r="N41" s="252" t="s">
        <v>1021</v>
      </c>
      <c r="O41" s="243" t="s">
        <v>1609</v>
      </c>
      <c r="P41" s="243" t="s">
        <v>834</v>
      </c>
      <c r="Q41" s="243" t="s">
        <v>848</v>
      </c>
      <c r="U41" s="243">
        <v>20191204</v>
      </c>
      <c r="V41" s="243" t="s">
        <v>91</v>
      </c>
      <c r="W41" s="243" t="s">
        <v>1610</v>
      </c>
      <c r="X41" s="243" t="s">
        <v>1196</v>
      </c>
      <c r="Y41" s="243" t="s">
        <v>87</v>
      </c>
      <c r="Z41" s="243" t="s">
        <v>1611</v>
      </c>
      <c r="AB41" s="243" t="s">
        <v>1246</v>
      </c>
      <c r="AF41" s="254" t="s">
        <v>1547</v>
      </c>
      <c r="AQ41" s="253" t="s">
        <v>87</v>
      </c>
      <c r="AS41" s="243" t="s">
        <v>1589</v>
      </c>
    </row>
    <row r="42" spans="1:45" ht="15" customHeight="1" x14ac:dyDescent="0.25">
      <c r="A42" s="249" t="s">
        <v>1375</v>
      </c>
      <c r="B42" s="243" t="s">
        <v>1376</v>
      </c>
      <c r="C42" s="241" t="s">
        <v>1768</v>
      </c>
      <c r="D42" s="243" t="s">
        <v>1616</v>
      </c>
      <c r="E42" s="243" t="s">
        <v>213</v>
      </c>
      <c r="F42" s="243" t="s">
        <v>1220</v>
      </c>
      <c r="G42" s="250" t="s">
        <v>700</v>
      </c>
      <c r="H42" s="252" t="s">
        <v>1612</v>
      </c>
      <c r="I42" s="243">
        <v>2015</v>
      </c>
      <c r="J42" s="243">
        <v>2016</v>
      </c>
      <c r="K42" s="243" t="s">
        <v>268</v>
      </c>
      <c r="L42" s="252" t="s">
        <v>1542</v>
      </c>
      <c r="M42" s="252" t="s">
        <v>1613</v>
      </c>
      <c r="N42" s="252" t="s">
        <v>1021</v>
      </c>
      <c r="O42" s="243" t="s">
        <v>1614</v>
      </c>
      <c r="P42" s="243" t="s">
        <v>834</v>
      </c>
      <c r="Q42" s="243" t="s">
        <v>848</v>
      </c>
      <c r="U42" s="243">
        <v>20191204</v>
      </c>
      <c r="V42" s="243" t="s">
        <v>91</v>
      </c>
      <c r="W42" s="243" t="s">
        <v>1610</v>
      </c>
      <c r="X42" s="243" t="s">
        <v>1196</v>
      </c>
      <c r="Y42" s="243" t="s">
        <v>87</v>
      </c>
      <c r="Z42" s="243" t="s">
        <v>1615</v>
      </c>
      <c r="AB42" s="243" t="s">
        <v>1246</v>
      </c>
      <c r="AF42" s="254" t="s">
        <v>1547</v>
      </c>
      <c r="AQ42" s="253" t="s">
        <v>87</v>
      </c>
      <c r="AS42" s="243" t="s">
        <v>1589</v>
      </c>
    </row>
    <row r="43" spans="1:45" ht="15" customHeight="1" x14ac:dyDescent="0.25">
      <c r="A43" s="249" t="s">
        <v>1375</v>
      </c>
      <c r="B43" s="243" t="s">
        <v>1405</v>
      </c>
      <c r="C43" s="241" t="s">
        <v>1769</v>
      </c>
      <c r="D43" s="243" t="s">
        <v>1664</v>
      </c>
      <c r="E43" s="243" t="s">
        <v>213</v>
      </c>
      <c r="F43" s="243" t="s">
        <v>1220</v>
      </c>
      <c r="G43" s="250" t="s">
        <v>700</v>
      </c>
      <c r="H43" s="252" t="s">
        <v>1658</v>
      </c>
      <c r="I43" s="243">
        <v>2018</v>
      </c>
      <c r="J43" s="243">
        <v>2018</v>
      </c>
      <c r="K43" s="243" t="s">
        <v>1661</v>
      </c>
      <c r="L43" s="258" t="s">
        <v>1659</v>
      </c>
      <c r="M43" s="258" t="s">
        <v>1660</v>
      </c>
      <c r="N43" s="252" t="s">
        <v>1022</v>
      </c>
      <c r="O43" s="243" t="s">
        <v>1667</v>
      </c>
      <c r="P43" s="243" t="s">
        <v>1662</v>
      </c>
      <c r="Q43" s="243" t="s">
        <v>1512</v>
      </c>
      <c r="U43" s="243">
        <v>20190930</v>
      </c>
      <c r="V43" s="243" t="s">
        <v>91</v>
      </c>
      <c r="X43" s="243" t="s">
        <v>1196</v>
      </c>
      <c r="Y43" s="243" t="s">
        <v>87</v>
      </c>
      <c r="Z43" s="243" t="s">
        <v>1666</v>
      </c>
      <c r="AB43" s="243" t="s">
        <v>1244</v>
      </c>
      <c r="AQ43" s="253" t="s">
        <v>87</v>
      </c>
    </row>
    <row r="44" spans="1:45" ht="15" customHeight="1" x14ac:dyDescent="0.25">
      <c r="A44" s="249" t="s">
        <v>1375</v>
      </c>
      <c r="B44" s="243" t="s">
        <v>1405</v>
      </c>
      <c r="C44" s="241" t="s">
        <v>1769</v>
      </c>
      <c r="D44" s="243" t="s">
        <v>1665</v>
      </c>
      <c r="E44" s="243" t="s">
        <v>213</v>
      </c>
      <c r="F44" s="243" t="s">
        <v>1220</v>
      </c>
      <c r="G44" s="250" t="s">
        <v>700</v>
      </c>
      <c r="H44" s="252" t="s">
        <v>1658</v>
      </c>
      <c r="I44" s="243">
        <v>2018</v>
      </c>
      <c r="J44" s="243">
        <v>2018</v>
      </c>
      <c r="K44" s="243" t="s">
        <v>847</v>
      </c>
      <c r="L44" s="258" t="s">
        <v>1659</v>
      </c>
      <c r="M44" s="258" t="s">
        <v>1660</v>
      </c>
      <c r="N44" s="252" t="s">
        <v>1022</v>
      </c>
      <c r="O44" s="243" t="s">
        <v>1667</v>
      </c>
      <c r="P44" s="243" t="s">
        <v>1663</v>
      </c>
      <c r="Q44" s="243" t="s">
        <v>1512</v>
      </c>
      <c r="U44" s="243">
        <v>20190930</v>
      </c>
      <c r="V44" s="243" t="s">
        <v>91</v>
      </c>
      <c r="X44" s="243" t="s">
        <v>1196</v>
      </c>
      <c r="Y44" s="243" t="s">
        <v>88</v>
      </c>
      <c r="Z44" s="243" t="s">
        <v>1666</v>
      </c>
      <c r="AB44" s="243" t="s">
        <v>1244</v>
      </c>
    </row>
    <row r="45" spans="1:45" ht="15" customHeight="1" x14ac:dyDescent="0.25">
      <c r="A45" s="249" t="s">
        <v>1375</v>
      </c>
      <c r="B45" s="243" t="s">
        <v>1405</v>
      </c>
      <c r="C45" s="241" t="s">
        <v>1770</v>
      </c>
      <c r="D45" s="243" t="s">
        <v>1199</v>
      </c>
      <c r="E45" s="243" t="s">
        <v>213</v>
      </c>
      <c r="F45" s="243" t="s">
        <v>1220</v>
      </c>
      <c r="G45" s="250" t="s">
        <v>700</v>
      </c>
      <c r="H45" s="252" t="s">
        <v>992</v>
      </c>
      <c r="I45" s="243">
        <v>2018</v>
      </c>
      <c r="J45" s="243">
        <v>2018</v>
      </c>
      <c r="K45" s="243" t="s">
        <v>847</v>
      </c>
      <c r="L45" s="258" t="s">
        <v>1136</v>
      </c>
      <c r="M45" s="258" t="s">
        <v>993</v>
      </c>
      <c r="N45" s="252" t="s">
        <v>1022</v>
      </c>
      <c r="O45" s="243" t="s">
        <v>1054</v>
      </c>
      <c r="P45" s="243" t="s">
        <v>834</v>
      </c>
      <c r="Q45" s="243" t="s">
        <v>848</v>
      </c>
      <c r="U45" s="243">
        <v>20190617</v>
      </c>
      <c r="V45" s="243" t="s">
        <v>91</v>
      </c>
      <c r="X45" s="243" t="s">
        <v>1196</v>
      </c>
      <c r="Y45" s="243" t="s">
        <v>786</v>
      </c>
      <c r="Z45" s="243" t="s">
        <v>850</v>
      </c>
      <c r="AB45" s="243" t="s">
        <v>1244</v>
      </c>
      <c r="AC45" s="254" t="s">
        <v>883</v>
      </c>
      <c r="AF45" s="254" t="s">
        <v>1135</v>
      </c>
    </row>
    <row r="46" spans="1:45" ht="15" customHeight="1" x14ac:dyDescent="0.25">
      <c r="A46" s="249" t="s">
        <v>1375</v>
      </c>
      <c r="B46" s="243" t="s">
        <v>1405</v>
      </c>
      <c r="C46" s="241" t="s">
        <v>842</v>
      </c>
      <c r="D46" s="243" t="s">
        <v>1200</v>
      </c>
      <c r="E46" s="243" t="s">
        <v>213</v>
      </c>
      <c r="F46" s="243" t="s">
        <v>1220</v>
      </c>
      <c r="G46" s="250" t="s">
        <v>700</v>
      </c>
      <c r="H46" s="252" t="s">
        <v>992</v>
      </c>
      <c r="I46" s="243">
        <v>2018</v>
      </c>
      <c r="J46" s="243">
        <v>2018</v>
      </c>
      <c r="K46" s="243" t="s">
        <v>847</v>
      </c>
      <c r="L46" s="258" t="s">
        <v>1136</v>
      </c>
      <c r="M46" s="258" t="s">
        <v>999</v>
      </c>
      <c r="N46" s="252" t="s">
        <v>1022</v>
      </c>
      <c r="O46" s="243" t="s">
        <v>1054</v>
      </c>
      <c r="P46" s="243" t="s">
        <v>834</v>
      </c>
      <c r="Q46" s="243" t="s">
        <v>848</v>
      </c>
      <c r="U46" s="243">
        <v>20190617</v>
      </c>
      <c r="V46" s="243" t="s">
        <v>91</v>
      </c>
      <c r="X46" s="243" t="s">
        <v>1196</v>
      </c>
      <c r="Y46" s="243" t="s">
        <v>786</v>
      </c>
      <c r="Z46" s="243" t="s">
        <v>851</v>
      </c>
      <c r="AB46" s="243" t="s">
        <v>1244</v>
      </c>
      <c r="AC46" s="254" t="s">
        <v>835</v>
      </c>
      <c r="AF46" s="254" t="s">
        <v>1135</v>
      </c>
      <c r="AQ46" s="253" t="s">
        <v>87</v>
      </c>
    </row>
    <row r="47" spans="1:45" ht="15" customHeight="1" x14ac:dyDescent="0.25">
      <c r="A47" s="249" t="s">
        <v>1375</v>
      </c>
      <c r="B47" s="243" t="s">
        <v>1405</v>
      </c>
      <c r="C47" s="241" t="s">
        <v>844</v>
      </c>
      <c r="D47" s="243" t="s">
        <v>1201</v>
      </c>
      <c r="E47" s="243" t="s">
        <v>213</v>
      </c>
      <c r="F47" s="243" t="s">
        <v>1220</v>
      </c>
      <c r="G47" s="250" t="s">
        <v>700</v>
      </c>
      <c r="H47" s="252" t="s">
        <v>992</v>
      </c>
      <c r="I47" s="243">
        <v>2018</v>
      </c>
      <c r="J47" s="243">
        <v>2018</v>
      </c>
      <c r="K47" s="243" t="s">
        <v>847</v>
      </c>
      <c r="L47" s="258" t="s">
        <v>1136</v>
      </c>
      <c r="M47" s="258" t="s">
        <v>1000</v>
      </c>
      <c r="N47" s="252" t="s">
        <v>1022</v>
      </c>
      <c r="O47" s="243" t="s">
        <v>1054</v>
      </c>
      <c r="P47" s="243" t="s">
        <v>834</v>
      </c>
      <c r="Q47" s="243" t="s">
        <v>848</v>
      </c>
      <c r="U47" s="243">
        <v>20190617</v>
      </c>
      <c r="V47" s="243" t="s">
        <v>91</v>
      </c>
      <c r="X47" s="243" t="s">
        <v>1196</v>
      </c>
      <c r="Y47" s="243" t="s">
        <v>786</v>
      </c>
      <c r="Z47" s="243" t="s">
        <v>853</v>
      </c>
      <c r="AB47" s="243" t="s">
        <v>1244</v>
      </c>
      <c r="AC47" s="254" t="s">
        <v>835</v>
      </c>
      <c r="AF47" s="254" t="s">
        <v>1135</v>
      </c>
      <c r="AQ47" s="253" t="s">
        <v>87</v>
      </c>
    </row>
    <row r="48" spans="1:45" ht="15" customHeight="1" x14ac:dyDescent="0.25">
      <c r="A48" s="249" t="s">
        <v>1375</v>
      </c>
      <c r="B48" s="243" t="s">
        <v>1405</v>
      </c>
      <c r="C48" s="241" t="s">
        <v>845</v>
      </c>
      <c r="D48" s="243" t="s">
        <v>1202</v>
      </c>
      <c r="E48" s="243" t="s">
        <v>213</v>
      </c>
      <c r="F48" s="243" t="s">
        <v>1220</v>
      </c>
      <c r="G48" s="250" t="s">
        <v>700</v>
      </c>
      <c r="H48" s="252" t="s">
        <v>992</v>
      </c>
      <c r="I48" s="243">
        <v>2018</v>
      </c>
      <c r="J48" s="243">
        <v>2018</v>
      </c>
      <c r="K48" s="243" t="s">
        <v>847</v>
      </c>
      <c r="L48" s="258" t="s">
        <v>1136</v>
      </c>
      <c r="M48" s="258" t="s">
        <v>1001</v>
      </c>
      <c r="N48" s="252" t="s">
        <v>1022</v>
      </c>
      <c r="O48" s="243" t="s">
        <v>1054</v>
      </c>
      <c r="P48" s="243" t="s">
        <v>834</v>
      </c>
      <c r="Q48" s="243" t="s">
        <v>848</v>
      </c>
      <c r="U48" s="243">
        <v>20190617</v>
      </c>
      <c r="V48" s="243" t="s">
        <v>91</v>
      </c>
      <c r="X48" s="243" t="s">
        <v>1196</v>
      </c>
      <c r="Y48" s="243" t="s">
        <v>786</v>
      </c>
      <c r="Z48" s="243" t="s">
        <v>852</v>
      </c>
      <c r="AB48" s="243" t="s">
        <v>1244</v>
      </c>
      <c r="AC48" s="254" t="s">
        <v>835</v>
      </c>
      <c r="AF48" s="254" t="s">
        <v>1135</v>
      </c>
      <c r="AQ48" s="253" t="s">
        <v>87</v>
      </c>
    </row>
    <row r="49" spans="1:43" ht="15" customHeight="1" x14ac:dyDescent="0.25">
      <c r="A49" s="249" t="s">
        <v>1375</v>
      </c>
      <c r="B49" s="243" t="s">
        <v>1390</v>
      </c>
      <c r="C49" s="241" t="s">
        <v>843</v>
      </c>
      <c r="D49" s="243" t="s">
        <v>1203</v>
      </c>
      <c r="E49" s="243" t="s">
        <v>213</v>
      </c>
      <c r="F49" s="243" t="s">
        <v>1220</v>
      </c>
      <c r="G49" s="250" t="s">
        <v>700</v>
      </c>
      <c r="H49" s="252" t="s">
        <v>992</v>
      </c>
      <c r="I49" s="243">
        <v>2018</v>
      </c>
      <c r="J49" s="243">
        <v>2018</v>
      </c>
      <c r="K49" s="243" t="s">
        <v>847</v>
      </c>
      <c r="L49" s="258" t="s">
        <v>1136</v>
      </c>
      <c r="M49" s="258" t="s">
        <v>1002</v>
      </c>
      <c r="N49" s="252" t="s">
        <v>1022</v>
      </c>
      <c r="O49" s="243" t="s">
        <v>1054</v>
      </c>
      <c r="P49" s="243" t="s">
        <v>834</v>
      </c>
      <c r="Q49" s="243" t="s">
        <v>848</v>
      </c>
      <c r="U49" s="243">
        <v>20190617</v>
      </c>
      <c r="V49" s="243" t="s">
        <v>91</v>
      </c>
      <c r="X49" s="243" t="s">
        <v>1196</v>
      </c>
      <c r="Y49" s="243" t="s">
        <v>786</v>
      </c>
      <c r="Z49" s="243" t="s">
        <v>857</v>
      </c>
      <c r="AB49" s="243" t="s">
        <v>1244</v>
      </c>
      <c r="AC49" s="254" t="s">
        <v>835</v>
      </c>
      <c r="AF49" s="254" t="s">
        <v>1135</v>
      </c>
      <c r="AQ49" s="253" t="s">
        <v>87</v>
      </c>
    </row>
    <row r="50" spans="1:43" ht="15" customHeight="1" x14ac:dyDescent="0.25">
      <c r="A50" s="249" t="s">
        <v>1375</v>
      </c>
      <c r="B50" s="243" t="s">
        <v>1390</v>
      </c>
      <c r="C50" s="256" t="s">
        <v>1771</v>
      </c>
      <c r="D50" s="243" t="s">
        <v>546</v>
      </c>
      <c r="E50" s="243" t="s">
        <v>213</v>
      </c>
      <c r="F50" s="243" t="s">
        <v>535</v>
      </c>
      <c r="G50" s="250" t="s">
        <v>700</v>
      </c>
      <c r="H50" s="243" t="s">
        <v>1656</v>
      </c>
      <c r="I50" s="243">
        <v>2019</v>
      </c>
      <c r="J50" s="243">
        <v>2019</v>
      </c>
      <c r="K50" s="243" t="s">
        <v>65</v>
      </c>
      <c r="L50" s="258" t="s">
        <v>1510</v>
      </c>
      <c r="M50" s="255" t="s">
        <v>1967</v>
      </c>
      <c r="N50" s="253"/>
      <c r="Q50" s="245"/>
      <c r="R50" s="246"/>
      <c r="S50" s="246"/>
      <c r="U50" s="253">
        <v>20191007</v>
      </c>
      <c r="V50" s="243" t="s">
        <v>72</v>
      </c>
      <c r="W50" s="247" t="s">
        <v>761</v>
      </c>
      <c r="X50" s="243">
        <v>800</v>
      </c>
      <c r="Y50" s="243" t="s">
        <v>786</v>
      </c>
      <c r="Z50" s="260" t="s">
        <v>1508</v>
      </c>
      <c r="AA50" s="260"/>
      <c r="AB50" s="251" t="s">
        <v>1246</v>
      </c>
      <c r="AC50" s="254" t="s">
        <v>835</v>
      </c>
      <c r="AF50" s="243"/>
      <c r="AH50" s="253"/>
      <c r="AI50" s="253"/>
      <c r="AP50" s="243"/>
      <c r="AQ50" s="253" t="s">
        <v>87</v>
      </c>
    </row>
    <row r="51" spans="1:43" ht="15" customHeight="1" x14ac:dyDescent="0.25">
      <c r="A51" s="249" t="s">
        <v>1375</v>
      </c>
      <c r="B51" s="243" t="s">
        <v>1390</v>
      </c>
      <c r="C51" s="256" t="s">
        <v>1742</v>
      </c>
      <c r="D51" s="243" t="s">
        <v>1215</v>
      </c>
      <c r="E51" s="243" t="s">
        <v>213</v>
      </c>
      <c r="F51" s="243" t="s">
        <v>1220</v>
      </c>
      <c r="G51" s="250" t="s">
        <v>700</v>
      </c>
      <c r="H51" s="251" t="s">
        <v>1020</v>
      </c>
      <c r="I51" s="243">
        <v>2019</v>
      </c>
      <c r="J51" s="243">
        <v>2018</v>
      </c>
      <c r="K51" s="243" t="s">
        <v>904</v>
      </c>
      <c r="L51" s="252" t="s">
        <v>1140</v>
      </c>
      <c r="M51" s="251" t="s">
        <v>1933</v>
      </c>
      <c r="N51" s="251">
        <v>11</v>
      </c>
      <c r="O51" s="243" t="s">
        <v>1059</v>
      </c>
      <c r="P51" s="243" t="s">
        <v>834</v>
      </c>
      <c r="Q51" s="243" t="s">
        <v>848</v>
      </c>
      <c r="U51" s="243">
        <v>20190820</v>
      </c>
      <c r="V51" s="243" t="s">
        <v>91</v>
      </c>
      <c r="X51" s="243" t="s">
        <v>1196</v>
      </c>
      <c r="Y51" s="243" t="s">
        <v>87</v>
      </c>
      <c r="Z51" s="251" t="s">
        <v>914</v>
      </c>
      <c r="AA51" s="251"/>
      <c r="AB51" s="251" t="s">
        <v>1244</v>
      </c>
      <c r="AF51" s="254" t="s">
        <v>1135</v>
      </c>
    </row>
    <row r="52" spans="1:43" ht="15" customHeight="1" x14ac:dyDescent="0.25">
      <c r="A52" s="249" t="s">
        <v>1375</v>
      </c>
      <c r="B52" s="243" t="s">
        <v>1390</v>
      </c>
      <c r="C52" s="256" t="s">
        <v>1743</v>
      </c>
      <c r="D52" s="243" t="s">
        <v>1216</v>
      </c>
      <c r="E52" s="243" t="s">
        <v>213</v>
      </c>
      <c r="F52" s="243" t="s">
        <v>1220</v>
      </c>
      <c r="G52" s="250" t="s">
        <v>700</v>
      </c>
      <c r="H52" s="251" t="s">
        <v>1020</v>
      </c>
      <c r="I52" s="243">
        <v>2019</v>
      </c>
      <c r="J52" s="243">
        <v>2018</v>
      </c>
      <c r="K52" s="243" t="s">
        <v>268</v>
      </c>
      <c r="L52" s="252" t="s">
        <v>1140</v>
      </c>
      <c r="M52" s="251" t="s">
        <v>1934</v>
      </c>
      <c r="N52" s="251" t="s">
        <v>1025</v>
      </c>
      <c r="O52" s="243" t="s">
        <v>1059</v>
      </c>
      <c r="P52" s="243" t="s">
        <v>834</v>
      </c>
      <c r="Q52" s="243" t="s">
        <v>848</v>
      </c>
      <c r="U52" s="243">
        <v>20190820</v>
      </c>
      <c r="V52" s="243" t="s">
        <v>91</v>
      </c>
      <c r="X52" s="243" t="s">
        <v>1196</v>
      </c>
      <c r="Y52" s="243" t="s">
        <v>87</v>
      </c>
      <c r="Z52" s="251" t="s">
        <v>915</v>
      </c>
      <c r="AA52" s="251"/>
      <c r="AB52" s="251" t="s">
        <v>1244</v>
      </c>
      <c r="AF52" s="254" t="s">
        <v>1135</v>
      </c>
    </row>
    <row r="53" spans="1:43" ht="15" customHeight="1" x14ac:dyDescent="0.25">
      <c r="A53" s="249" t="s">
        <v>1375</v>
      </c>
      <c r="B53" s="243" t="s">
        <v>1390</v>
      </c>
      <c r="C53" s="256" t="s">
        <v>1744</v>
      </c>
      <c r="D53" s="243" t="s">
        <v>1217</v>
      </c>
      <c r="E53" s="243" t="s">
        <v>213</v>
      </c>
      <c r="F53" s="243" t="s">
        <v>1220</v>
      </c>
      <c r="G53" s="250" t="s">
        <v>700</v>
      </c>
      <c r="H53" s="251" t="s">
        <v>1020</v>
      </c>
      <c r="I53" s="243">
        <v>2019</v>
      </c>
      <c r="J53" s="243">
        <v>2018</v>
      </c>
      <c r="K53" s="243" t="s">
        <v>268</v>
      </c>
      <c r="L53" s="252" t="s">
        <v>1140</v>
      </c>
      <c r="M53" s="251" t="s">
        <v>1935</v>
      </c>
      <c r="N53" s="251" t="s">
        <v>1025</v>
      </c>
      <c r="O53" s="243" t="s">
        <v>1059</v>
      </c>
      <c r="P53" s="243" t="s">
        <v>834</v>
      </c>
      <c r="Q53" s="243" t="s">
        <v>848</v>
      </c>
      <c r="U53" s="243">
        <v>20190820</v>
      </c>
      <c r="V53" s="243" t="s">
        <v>91</v>
      </c>
      <c r="X53" s="243" t="s">
        <v>1196</v>
      </c>
      <c r="Y53" s="243" t="s">
        <v>87</v>
      </c>
      <c r="Z53" s="251" t="s">
        <v>922</v>
      </c>
      <c r="AA53" s="251"/>
      <c r="AB53" s="251" t="s">
        <v>1244</v>
      </c>
      <c r="AF53" s="254" t="s">
        <v>1135</v>
      </c>
    </row>
    <row r="54" spans="1:43" ht="15" customHeight="1" x14ac:dyDescent="0.25">
      <c r="A54" s="249" t="s">
        <v>1375</v>
      </c>
      <c r="B54" s="243" t="s">
        <v>1390</v>
      </c>
      <c r="C54" s="256" t="s">
        <v>1745</v>
      </c>
      <c r="D54" s="243" t="s">
        <v>1218</v>
      </c>
      <c r="E54" s="243" t="s">
        <v>213</v>
      </c>
      <c r="F54" s="243" t="s">
        <v>1220</v>
      </c>
      <c r="G54" s="250" t="s">
        <v>700</v>
      </c>
      <c r="H54" s="251" t="s">
        <v>1020</v>
      </c>
      <c r="I54" s="243">
        <v>2019</v>
      </c>
      <c r="J54" s="243">
        <v>2018</v>
      </c>
      <c r="K54" s="243" t="s">
        <v>268</v>
      </c>
      <c r="L54" s="252" t="s">
        <v>1140</v>
      </c>
      <c r="M54" s="251" t="s">
        <v>1936</v>
      </c>
      <c r="N54" s="251" t="s">
        <v>1025</v>
      </c>
      <c r="O54" s="243" t="s">
        <v>1059</v>
      </c>
      <c r="P54" s="243" t="s">
        <v>834</v>
      </c>
      <c r="Q54" s="243" t="s">
        <v>848</v>
      </c>
      <c r="U54" s="243">
        <v>20190820</v>
      </c>
      <c r="V54" s="243" t="s">
        <v>91</v>
      </c>
      <c r="X54" s="243" t="s">
        <v>1196</v>
      </c>
      <c r="Y54" s="243" t="s">
        <v>87</v>
      </c>
      <c r="Z54" s="251" t="s">
        <v>921</v>
      </c>
      <c r="AA54" s="251"/>
      <c r="AB54" s="251" t="s">
        <v>1244</v>
      </c>
      <c r="AF54" s="254" t="s">
        <v>1135</v>
      </c>
    </row>
    <row r="55" spans="1:43" ht="15" customHeight="1" x14ac:dyDescent="0.25">
      <c r="A55" s="249" t="s">
        <v>1375</v>
      </c>
      <c r="B55" s="243" t="s">
        <v>1390</v>
      </c>
      <c r="C55" s="256" t="s">
        <v>1746</v>
      </c>
      <c r="D55" s="243" t="s">
        <v>1219</v>
      </c>
      <c r="E55" s="243" t="s">
        <v>213</v>
      </c>
      <c r="F55" s="243" t="s">
        <v>1220</v>
      </c>
      <c r="G55" s="250" t="s">
        <v>700</v>
      </c>
      <c r="H55" s="251" t="s">
        <v>1020</v>
      </c>
      <c r="I55" s="243">
        <v>2019</v>
      </c>
      <c r="J55" s="243">
        <v>2018</v>
      </c>
      <c r="K55" s="243" t="s">
        <v>268</v>
      </c>
      <c r="L55" s="252" t="s">
        <v>1140</v>
      </c>
      <c r="M55" s="251" t="s">
        <v>1937</v>
      </c>
      <c r="N55" s="251" t="s">
        <v>1025</v>
      </c>
      <c r="O55" s="243" t="s">
        <v>1059</v>
      </c>
      <c r="P55" s="243" t="s">
        <v>834</v>
      </c>
      <c r="Q55" s="243" t="s">
        <v>848</v>
      </c>
      <c r="U55" s="243">
        <v>20190820</v>
      </c>
      <c r="V55" s="243" t="s">
        <v>91</v>
      </c>
      <c r="X55" s="243" t="s">
        <v>1196</v>
      </c>
      <c r="Y55" s="243" t="s">
        <v>87</v>
      </c>
      <c r="Z55" s="251" t="s">
        <v>919</v>
      </c>
      <c r="AA55" s="251"/>
      <c r="AB55" s="251" t="s">
        <v>1244</v>
      </c>
      <c r="AF55" s="254" t="s">
        <v>1135</v>
      </c>
    </row>
    <row r="56" spans="1:43" ht="15" customHeight="1" x14ac:dyDescent="0.25">
      <c r="A56" s="249" t="s">
        <v>1375</v>
      </c>
      <c r="B56" s="243" t="s">
        <v>1390</v>
      </c>
      <c r="C56" s="256" t="s">
        <v>1772</v>
      </c>
      <c r="D56" s="243" t="s">
        <v>1617</v>
      </c>
      <c r="E56" s="243" t="s">
        <v>213</v>
      </c>
      <c r="F56" s="243" t="s">
        <v>1220</v>
      </c>
      <c r="G56" s="250" t="s">
        <v>700</v>
      </c>
      <c r="H56" s="251" t="s">
        <v>1619</v>
      </c>
      <c r="I56" s="243">
        <v>2019</v>
      </c>
      <c r="J56" s="243">
        <v>2019</v>
      </c>
      <c r="K56" s="243" t="s">
        <v>1583</v>
      </c>
      <c r="L56" s="252" t="s">
        <v>1620</v>
      </c>
      <c r="M56" s="251" t="s">
        <v>1621</v>
      </c>
      <c r="N56" s="251" t="s">
        <v>1025</v>
      </c>
      <c r="O56" s="243" t="s">
        <v>1624</v>
      </c>
      <c r="P56" s="243" t="s">
        <v>834</v>
      </c>
      <c r="Q56" s="243" t="s">
        <v>848</v>
      </c>
      <c r="U56" s="243">
        <v>20191204</v>
      </c>
      <c r="V56" s="243" t="s">
        <v>91</v>
      </c>
      <c r="X56" s="243" t="s">
        <v>1196</v>
      </c>
      <c r="Y56" s="243" t="s">
        <v>87</v>
      </c>
      <c r="Z56" s="251" t="s">
        <v>1618</v>
      </c>
      <c r="AA56" s="251"/>
      <c r="AB56" s="251" t="s">
        <v>1244</v>
      </c>
      <c r="AF56" s="254" t="s">
        <v>1135</v>
      </c>
    </row>
    <row r="57" spans="1:43" ht="15" customHeight="1" x14ac:dyDescent="0.25">
      <c r="A57" s="249" t="s">
        <v>1375</v>
      </c>
      <c r="B57" s="243" t="s">
        <v>1390</v>
      </c>
      <c r="C57" s="256" t="s">
        <v>1773</v>
      </c>
      <c r="D57" s="243" t="s">
        <v>1622</v>
      </c>
      <c r="E57" s="243" t="s">
        <v>213</v>
      </c>
      <c r="F57" s="243" t="s">
        <v>1220</v>
      </c>
      <c r="G57" s="250" t="s">
        <v>700</v>
      </c>
      <c r="H57" s="251" t="s">
        <v>1619</v>
      </c>
      <c r="I57" s="243">
        <v>2019</v>
      </c>
      <c r="J57" s="243">
        <v>2019</v>
      </c>
      <c r="K57" s="243" t="s">
        <v>1583</v>
      </c>
      <c r="L57" s="252" t="s">
        <v>1620</v>
      </c>
      <c r="M57" s="251" t="s">
        <v>1621</v>
      </c>
      <c r="N57" s="251" t="s">
        <v>1025</v>
      </c>
      <c r="O57" s="243" t="s">
        <v>1624</v>
      </c>
      <c r="P57" s="243" t="s">
        <v>834</v>
      </c>
      <c r="Q57" s="243" t="s">
        <v>848</v>
      </c>
      <c r="U57" s="243">
        <v>20191204</v>
      </c>
      <c r="V57" s="243" t="s">
        <v>91</v>
      </c>
      <c r="X57" s="243" t="s">
        <v>1196</v>
      </c>
      <c r="Y57" s="243" t="s">
        <v>87</v>
      </c>
      <c r="Z57" s="251" t="s">
        <v>1623</v>
      </c>
      <c r="AA57" s="251"/>
      <c r="AB57" s="251" t="s">
        <v>1244</v>
      </c>
      <c r="AF57" s="254" t="s">
        <v>1135</v>
      </c>
    </row>
    <row r="58" spans="1:43" ht="15" customHeight="1" x14ac:dyDescent="0.25">
      <c r="A58" s="249" t="s">
        <v>1375</v>
      </c>
      <c r="B58" s="243" t="s">
        <v>1390</v>
      </c>
      <c r="C58" s="241" t="s">
        <v>1774</v>
      </c>
      <c r="D58" s="243" t="s">
        <v>1649</v>
      </c>
      <c r="E58" s="243" t="s">
        <v>213</v>
      </c>
      <c r="F58" s="243" t="s">
        <v>1220</v>
      </c>
      <c r="G58" s="250" t="s">
        <v>700</v>
      </c>
      <c r="H58" s="251" t="s">
        <v>1722</v>
      </c>
      <c r="I58" s="243">
        <v>2019</v>
      </c>
      <c r="J58" s="243">
        <v>2019</v>
      </c>
      <c r="K58" s="243" t="s">
        <v>1652</v>
      </c>
      <c r="L58" s="252" t="s">
        <v>1654</v>
      </c>
      <c r="M58" s="251" t="s">
        <v>1655</v>
      </c>
      <c r="N58" s="251" t="s">
        <v>1025</v>
      </c>
      <c r="O58" s="260" t="s">
        <v>1653</v>
      </c>
      <c r="P58" s="243" t="s">
        <v>1651</v>
      </c>
      <c r="Q58" s="243" t="s">
        <v>848</v>
      </c>
      <c r="U58" s="243">
        <v>20191204</v>
      </c>
      <c r="V58" s="243" t="s">
        <v>91</v>
      </c>
      <c r="X58" s="243" t="s">
        <v>1196</v>
      </c>
      <c r="Y58" s="243" t="s">
        <v>87</v>
      </c>
      <c r="Z58" s="243" t="s">
        <v>1647</v>
      </c>
      <c r="AA58" s="251"/>
      <c r="AB58" s="251" t="s">
        <v>1244</v>
      </c>
      <c r="AF58" s="254" t="s">
        <v>1135</v>
      </c>
    </row>
    <row r="59" spans="1:43" ht="15" customHeight="1" x14ac:dyDescent="0.25">
      <c r="A59" s="249" t="s">
        <v>1375</v>
      </c>
      <c r="B59" s="243" t="s">
        <v>1390</v>
      </c>
      <c r="C59" s="241" t="s">
        <v>1775</v>
      </c>
      <c r="D59" s="243" t="s">
        <v>1650</v>
      </c>
      <c r="E59" s="243" t="s">
        <v>213</v>
      </c>
      <c r="F59" s="243" t="s">
        <v>1220</v>
      </c>
      <c r="G59" s="250" t="s">
        <v>700</v>
      </c>
      <c r="H59" s="251" t="s">
        <v>1722</v>
      </c>
      <c r="I59" s="243">
        <v>2019</v>
      </c>
      <c r="J59" s="243">
        <v>2019</v>
      </c>
      <c r="K59" s="243" t="s">
        <v>1652</v>
      </c>
      <c r="L59" s="252" t="s">
        <v>1654</v>
      </c>
      <c r="M59" s="251" t="s">
        <v>1723</v>
      </c>
      <c r="N59" s="251" t="s">
        <v>1025</v>
      </c>
      <c r="O59" s="260" t="s">
        <v>1653</v>
      </c>
      <c r="P59" s="243" t="s">
        <v>1651</v>
      </c>
      <c r="Q59" s="243" t="s">
        <v>848</v>
      </c>
      <c r="U59" s="243">
        <v>20191204</v>
      </c>
      <c r="V59" s="243" t="s">
        <v>91</v>
      </c>
      <c r="X59" s="243" t="s">
        <v>1196</v>
      </c>
      <c r="Y59" s="243" t="s">
        <v>87</v>
      </c>
      <c r="Z59" s="243" t="s">
        <v>1657</v>
      </c>
      <c r="AA59" s="251"/>
      <c r="AB59" s="251" t="s">
        <v>1246</v>
      </c>
    </row>
    <row r="60" spans="1:43" ht="15" customHeight="1" x14ac:dyDescent="0.25">
      <c r="A60" s="249" t="s">
        <v>1375</v>
      </c>
      <c r="B60" s="243" t="s">
        <v>1418</v>
      </c>
      <c r="C60" s="241" t="s">
        <v>1776</v>
      </c>
      <c r="D60" s="243" t="s">
        <v>1668</v>
      </c>
      <c r="E60" s="243" t="s">
        <v>213</v>
      </c>
      <c r="F60" s="243" t="s">
        <v>1220</v>
      </c>
      <c r="G60" s="250" t="s">
        <v>700</v>
      </c>
      <c r="H60" s="251" t="s">
        <v>1669</v>
      </c>
      <c r="I60" s="243">
        <v>2019</v>
      </c>
      <c r="J60" s="243">
        <v>2016</v>
      </c>
      <c r="K60" s="243" t="s">
        <v>1674</v>
      </c>
      <c r="L60" s="252" t="s">
        <v>1670</v>
      </c>
      <c r="M60" s="251" t="s">
        <v>1671</v>
      </c>
      <c r="N60" s="251" t="s">
        <v>1025</v>
      </c>
      <c r="O60" s="260" t="s">
        <v>1672</v>
      </c>
      <c r="P60" s="243" t="s">
        <v>1673</v>
      </c>
      <c r="Q60" s="243" t="s">
        <v>848</v>
      </c>
      <c r="U60" s="243">
        <v>20191204</v>
      </c>
      <c r="V60" s="243" t="s">
        <v>91</v>
      </c>
      <c r="X60" s="243" t="s">
        <v>1196</v>
      </c>
      <c r="Y60" s="243" t="s">
        <v>786</v>
      </c>
      <c r="Z60" s="251" t="s">
        <v>1675</v>
      </c>
      <c r="AA60" s="251"/>
      <c r="AB60" s="251" t="s">
        <v>1244</v>
      </c>
      <c r="AC60" s="254" t="s">
        <v>835</v>
      </c>
      <c r="AF60" s="254" t="s">
        <v>1676</v>
      </c>
      <c r="AQ60" s="253" t="s">
        <v>87</v>
      </c>
    </row>
    <row r="61" spans="1:43" ht="15" customHeight="1" x14ac:dyDescent="0.25">
      <c r="A61" s="249" t="s">
        <v>1375</v>
      </c>
      <c r="B61" s="243" t="s">
        <v>1418</v>
      </c>
      <c r="C61" s="241" t="s">
        <v>1777</v>
      </c>
      <c r="D61" s="243" t="s">
        <v>1678</v>
      </c>
      <c r="E61" s="243" t="s">
        <v>213</v>
      </c>
      <c r="F61" s="243" t="s">
        <v>1220</v>
      </c>
      <c r="G61" s="250" t="s">
        <v>700</v>
      </c>
      <c r="H61" s="251" t="s">
        <v>1679</v>
      </c>
      <c r="I61" s="243">
        <v>2019</v>
      </c>
      <c r="J61" s="243">
        <v>2016</v>
      </c>
      <c r="K61" s="243" t="s">
        <v>1674</v>
      </c>
      <c r="L61" s="252" t="s">
        <v>1680</v>
      </c>
      <c r="M61" s="251" t="s">
        <v>1681</v>
      </c>
      <c r="N61" s="251" t="s">
        <v>1025</v>
      </c>
      <c r="O61" s="260" t="s">
        <v>1682</v>
      </c>
      <c r="P61" s="243" t="s">
        <v>834</v>
      </c>
      <c r="Q61" s="243" t="s">
        <v>1512</v>
      </c>
      <c r="U61" s="243">
        <v>20200511</v>
      </c>
      <c r="V61" s="243" t="s">
        <v>91</v>
      </c>
      <c r="X61" s="243" t="s">
        <v>1196</v>
      </c>
      <c r="Y61" s="243" t="s">
        <v>87</v>
      </c>
      <c r="Z61" s="251" t="s">
        <v>1683</v>
      </c>
      <c r="AA61" s="251"/>
      <c r="AB61" s="251" t="s">
        <v>1244</v>
      </c>
      <c r="AD61" s="254" t="s">
        <v>1684</v>
      </c>
      <c r="AQ61" s="253" t="s">
        <v>87</v>
      </c>
    </row>
    <row r="62" spans="1:43" ht="15" customHeight="1" x14ac:dyDescent="0.25">
      <c r="A62" s="249" t="s">
        <v>1375</v>
      </c>
      <c r="B62" s="243" t="s">
        <v>1424</v>
      </c>
      <c r="C62" s="241" t="s">
        <v>1778</v>
      </c>
      <c r="D62" s="243" t="s">
        <v>1685</v>
      </c>
      <c r="E62" s="243" t="s">
        <v>213</v>
      </c>
      <c r="F62" s="243" t="s">
        <v>1220</v>
      </c>
      <c r="G62" s="250" t="s">
        <v>700</v>
      </c>
      <c r="H62" s="251" t="s">
        <v>1686</v>
      </c>
      <c r="I62" s="243">
        <v>2019</v>
      </c>
      <c r="J62" s="243">
        <v>2014</v>
      </c>
      <c r="K62" s="243" t="s">
        <v>1694</v>
      </c>
      <c r="L62" s="252" t="s">
        <v>1687</v>
      </c>
      <c r="M62" s="251" t="s">
        <v>1688</v>
      </c>
      <c r="N62" s="251" t="s">
        <v>1025</v>
      </c>
      <c r="O62" s="260" t="s">
        <v>1689</v>
      </c>
      <c r="P62" s="243" t="s">
        <v>834</v>
      </c>
      <c r="Q62" s="243" t="s">
        <v>848</v>
      </c>
      <c r="U62" s="243">
        <v>20190930</v>
      </c>
      <c r="V62" s="243" t="s">
        <v>91</v>
      </c>
      <c r="X62" s="243" t="s">
        <v>1196</v>
      </c>
      <c r="Y62" s="243" t="s">
        <v>87</v>
      </c>
      <c r="Z62" s="251" t="s">
        <v>1690</v>
      </c>
      <c r="AA62" s="251"/>
      <c r="AB62" s="251" t="s">
        <v>1244</v>
      </c>
      <c r="AF62" s="254" t="s">
        <v>1676</v>
      </c>
      <c r="AQ62" s="253" t="s">
        <v>87</v>
      </c>
    </row>
    <row r="63" spans="1:43" ht="15" customHeight="1" x14ac:dyDescent="0.25">
      <c r="A63" s="249" t="s">
        <v>1375</v>
      </c>
      <c r="B63" s="243" t="s">
        <v>1424</v>
      </c>
      <c r="C63" s="241" t="s">
        <v>1779</v>
      </c>
      <c r="D63" s="243" t="s">
        <v>1691</v>
      </c>
      <c r="E63" s="243" t="s">
        <v>213</v>
      </c>
      <c r="F63" s="243" t="s">
        <v>1220</v>
      </c>
      <c r="G63" s="250" t="s">
        <v>700</v>
      </c>
      <c r="H63" s="251" t="s">
        <v>1692</v>
      </c>
      <c r="I63" s="243">
        <v>2018</v>
      </c>
      <c r="J63" s="243">
        <v>2018</v>
      </c>
      <c r="K63" s="243" t="s">
        <v>1693</v>
      </c>
      <c r="L63" s="252" t="s">
        <v>1695</v>
      </c>
      <c r="M63" s="251" t="s">
        <v>1696</v>
      </c>
      <c r="N63" s="251" t="s">
        <v>1025</v>
      </c>
      <c r="O63" s="260" t="s">
        <v>1697</v>
      </c>
      <c r="P63" s="243" t="s">
        <v>1699</v>
      </c>
      <c r="Q63" s="243" t="s">
        <v>848</v>
      </c>
      <c r="U63" s="243">
        <v>20190911</v>
      </c>
      <c r="V63" s="243" t="s">
        <v>91</v>
      </c>
      <c r="X63" s="243" t="s">
        <v>1196</v>
      </c>
      <c r="Y63" s="243" t="s">
        <v>786</v>
      </c>
      <c r="Z63" s="251" t="s">
        <v>1698</v>
      </c>
      <c r="AA63" s="251"/>
      <c r="AB63" s="251" t="s">
        <v>1244</v>
      </c>
      <c r="AC63" s="254" t="s">
        <v>835</v>
      </c>
      <c r="AF63" s="254" t="s">
        <v>1676</v>
      </c>
      <c r="AQ63" s="253" t="s">
        <v>87</v>
      </c>
    </row>
    <row r="64" spans="1:43" ht="15" customHeight="1" x14ac:dyDescent="0.25">
      <c r="A64" s="249" t="s">
        <v>1375</v>
      </c>
      <c r="B64" s="243" t="s">
        <v>1424</v>
      </c>
      <c r="C64" s="241" t="s">
        <v>1780</v>
      </c>
      <c r="D64" s="243" t="s">
        <v>1700</v>
      </c>
      <c r="E64" s="243" t="s">
        <v>213</v>
      </c>
      <c r="F64" s="243" t="s">
        <v>1220</v>
      </c>
      <c r="G64" s="250" t="s">
        <v>700</v>
      </c>
      <c r="H64" s="251" t="s">
        <v>1701</v>
      </c>
      <c r="I64" s="243">
        <v>2018</v>
      </c>
      <c r="J64" s="243">
        <v>2018</v>
      </c>
      <c r="K64" s="243" t="s">
        <v>1693</v>
      </c>
      <c r="L64" s="252" t="s">
        <v>1702</v>
      </c>
      <c r="M64" s="251" t="s">
        <v>1703</v>
      </c>
      <c r="N64" s="251" t="s">
        <v>1025</v>
      </c>
      <c r="O64" s="260" t="s">
        <v>1704</v>
      </c>
      <c r="P64" s="243" t="s">
        <v>834</v>
      </c>
      <c r="Q64" s="243" t="s">
        <v>848</v>
      </c>
      <c r="U64" s="243">
        <v>20190911</v>
      </c>
      <c r="V64" s="243" t="s">
        <v>91</v>
      </c>
      <c r="X64" s="243" t="s">
        <v>1196</v>
      </c>
      <c r="Y64" s="243" t="s">
        <v>87</v>
      </c>
      <c r="Z64" s="243" t="s">
        <v>1707</v>
      </c>
      <c r="AA64" s="251"/>
      <c r="AB64" s="251" t="s">
        <v>1244</v>
      </c>
      <c r="AF64" s="254" t="s">
        <v>1676</v>
      </c>
      <c r="AQ64" s="253" t="s">
        <v>87</v>
      </c>
    </row>
    <row r="65" spans="1:45" ht="15" customHeight="1" x14ac:dyDescent="0.25">
      <c r="A65" s="249" t="s">
        <v>1375</v>
      </c>
      <c r="B65" s="243" t="s">
        <v>1424</v>
      </c>
      <c r="C65" s="241" t="s">
        <v>1781</v>
      </c>
      <c r="D65" s="243" t="s">
        <v>1705</v>
      </c>
      <c r="E65" s="243" t="s">
        <v>213</v>
      </c>
      <c r="F65" s="243" t="s">
        <v>1220</v>
      </c>
      <c r="G65" s="250" t="s">
        <v>700</v>
      </c>
      <c r="H65" s="251" t="s">
        <v>1701</v>
      </c>
      <c r="I65" s="243">
        <v>2018</v>
      </c>
      <c r="J65" s="243">
        <v>2018</v>
      </c>
      <c r="K65" s="243" t="s">
        <v>1693</v>
      </c>
      <c r="L65" s="252" t="s">
        <v>1702</v>
      </c>
      <c r="M65" s="251" t="s">
        <v>1706</v>
      </c>
      <c r="N65" s="251" t="s">
        <v>1025</v>
      </c>
      <c r="O65" s="260" t="s">
        <v>1704</v>
      </c>
      <c r="P65" s="243" t="s">
        <v>834</v>
      </c>
      <c r="Q65" s="243" t="s">
        <v>848</v>
      </c>
      <c r="U65" s="243">
        <v>20190911</v>
      </c>
      <c r="V65" s="243" t="s">
        <v>91</v>
      </c>
      <c r="X65" s="243" t="s">
        <v>1196</v>
      </c>
      <c r="Y65" s="243" t="s">
        <v>87</v>
      </c>
      <c r="Z65" s="243" t="s">
        <v>1708</v>
      </c>
      <c r="AA65" s="251"/>
      <c r="AB65" s="251" t="s">
        <v>1244</v>
      </c>
      <c r="AF65" s="254" t="s">
        <v>1676</v>
      </c>
      <c r="AQ65" s="253" t="s">
        <v>87</v>
      </c>
    </row>
    <row r="66" spans="1:45" ht="15" customHeight="1" x14ac:dyDescent="0.25">
      <c r="A66" s="249" t="s">
        <v>1375</v>
      </c>
      <c r="B66" s="243" t="s">
        <v>1424</v>
      </c>
      <c r="C66" s="241" t="s">
        <v>1782</v>
      </c>
      <c r="D66" s="243" t="s">
        <v>1709</v>
      </c>
      <c r="E66" s="243" t="s">
        <v>213</v>
      </c>
      <c r="F66" s="243" t="s">
        <v>1220</v>
      </c>
      <c r="G66" s="250" t="s">
        <v>700</v>
      </c>
      <c r="H66" s="251" t="s">
        <v>1701</v>
      </c>
      <c r="I66" s="243">
        <v>2018</v>
      </c>
      <c r="J66" s="243">
        <v>2018</v>
      </c>
      <c r="K66" s="243" t="s">
        <v>1693</v>
      </c>
      <c r="L66" s="252" t="s">
        <v>1702</v>
      </c>
      <c r="M66" s="251" t="s">
        <v>1711</v>
      </c>
      <c r="N66" s="251" t="s">
        <v>1025</v>
      </c>
      <c r="O66" s="260" t="s">
        <v>1704</v>
      </c>
      <c r="P66" s="243" t="s">
        <v>834</v>
      </c>
      <c r="Q66" s="243" t="s">
        <v>848</v>
      </c>
      <c r="U66" s="243">
        <v>20190911</v>
      </c>
      <c r="V66" s="243" t="s">
        <v>91</v>
      </c>
      <c r="X66" s="243" t="s">
        <v>1196</v>
      </c>
      <c r="Y66" s="243" t="s">
        <v>87</v>
      </c>
      <c r="Z66" s="243" t="s">
        <v>1713</v>
      </c>
      <c r="AA66" s="251"/>
      <c r="AB66" s="251" t="s">
        <v>1244</v>
      </c>
      <c r="AF66" s="254" t="s">
        <v>1676</v>
      </c>
      <c r="AQ66" s="253" t="s">
        <v>87</v>
      </c>
    </row>
    <row r="67" spans="1:45" ht="15" customHeight="1" x14ac:dyDescent="0.25">
      <c r="A67" s="249" t="s">
        <v>1375</v>
      </c>
      <c r="B67" s="243" t="s">
        <v>1424</v>
      </c>
      <c r="C67" s="241" t="s">
        <v>1783</v>
      </c>
      <c r="D67" s="243" t="s">
        <v>1710</v>
      </c>
      <c r="E67" s="243" t="s">
        <v>213</v>
      </c>
      <c r="F67" s="243" t="s">
        <v>1220</v>
      </c>
      <c r="G67" s="250" t="s">
        <v>700</v>
      </c>
      <c r="H67" s="251" t="s">
        <v>1701</v>
      </c>
      <c r="I67" s="243">
        <v>2018</v>
      </c>
      <c r="J67" s="243">
        <v>2018</v>
      </c>
      <c r="K67" s="243" t="s">
        <v>1693</v>
      </c>
      <c r="L67" s="252" t="s">
        <v>1702</v>
      </c>
      <c r="M67" s="251" t="s">
        <v>1712</v>
      </c>
      <c r="N67" s="251" t="s">
        <v>1025</v>
      </c>
      <c r="O67" s="260" t="s">
        <v>1704</v>
      </c>
      <c r="P67" s="243" t="s">
        <v>834</v>
      </c>
      <c r="Q67" s="243" t="s">
        <v>848</v>
      </c>
      <c r="U67" s="243">
        <v>20190911</v>
      </c>
      <c r="V67" s="243" t="s">
        <v>91</v>
      </c>
      <c r="X67" s="243" t="s">
        <v>1196</v>
      </c>
      <c r="Y67" s="243" t="s">
        <v>87</v>
      </c>
      <c r="Z67" s="243" t="s">
        <v>1714</v>
      </c>
      <c r="AA67" s="251"/>
      <c r="AB67" s="251" t="s">
        <v>1244</v>
      </c>
      <c r="AF67" s="254" t="s">
        <v>1676</v>
      </c>
      <c r="AQ67" s="253" t="s">
        <v>87</v>
      </c>
    </row>
    <row r="68" spans="1:45" ht="15" customHeight="1" x14ac:dyDescent="0.25">
      <c r="A68" s="249" t="s">
        <v>1375</v>
      </c>
      <c r="B68" s="243" t="s">
        <v>1424</v>
      </c>
      <c r="C68" s="241" t="s">
        <v>1784</v>
      </c>
      <c r="D68" s="243" t="s">
        <v>1715</v>
      </c>
      <c r="E68" s="243" t="s">
        <v>213</v>
      </c>
      <c r="F68" s="243" t="s">
        <v>1220</v>
      </c>
      <c r="G68" s="250" t="s">
        <v>700</v>
      </c>
      <c r="H68" s="251" t="s">
        <v>1701</v>
      </c>
      <c r="I68" s="243">
        <v>2018</v>
      </c>
      <c r="J68" s="243">
        <v>2018</v>
      </c>
      <c r="K68" s="243" t="s">
        <v>1693</v>
      </c>
      <c r="L68" s="252" t="s">
        <v>1702</v>
      </c>
      <c r="M68" s="251" t="s">
        <v>1716</v>
      </c>
      <c r="N68" s="251" t="s">
        <v>1025</v>
      </c>
      <c r="O68" s="260" t="s">
        <v>1704</v>
      </c>
      <c r="P68" s="243" t="s">
        <v>834</v>
      </c>
      <c r="Q68" s="243" t="s">
        <v>848</v>
      </c>
      <c r="U68" s="243">
        <v>20190911</v>
      </c>
      <c r="V68" s="243" t="s">
        <v>91</v>
      </c>
      <c r="X68" s="243" t="s">
        <v>1196</v>
      </c>
      <c r="Y68" s="243" t="s">
        <v>87</v>
      </c>
      <c r="Z68" s="243" t="s">
        <v>1717</v>
      </c>
      <c r="AA68" s="251"/>
      <c r="AB68" s="251" t="s">
        <v>1244</v>
      </c>
      <c r="AF68" s="254" t="s">
        <v>1676</v>
      </c>
      <c r="AQ68" s="253" t="s">
        <v>87</v>
      </c>
    </row>
    <row r="69" spans="1:45" ht="15" customHeight="1" x14ac:dyDescent="0.25">
      <c r="A69" s="249" t="s">
        <v>1375</v>
      </c>
      <c r="B69" s="243" t="s">
        <v>1424</v>
      </c>
      <c r="C69" s="241" t="s">
        <v>1785</v>
      </c>
      <c r="D69" s="243" t="s">
        <v>1718</v>
      </c>
      <c r="E69" s="243" t="s">
        <v>213</v>
      </c>
      <c r="F69" s="243" t="s">
        <v>1220</v>
      </c>
      <c r="G69" s="250" t="s">
        <v>700</v>
      </c>
      <c r="H69" s="251" t="s">
        <v>1701</v>
      </c>
      <c r="I69" s="243">
        <v>2018</v>
      </c>
      <c r="J69" s="243">
        <v>2018</v>
      </c>
      <c r="K69" s="243" t="s">
        <v>1693</v>
      </c>
      <c r="L69" s="252" t="s">
        <v>1702</v>
      </c>
      <c r="M69" s="251" t="s">
        <v>1719</v>
      </c>
      <c r="N69" s="251" t="s">
        <v>1025</v>
      </c>
      <c r="O69" s="260" t="s">
        <v>1704</v>
      </c>
      <c r="P69" s="243" t="s">
        <v>834</v>
      </c>
      <c r="Q69" s="243" t="s">
        <v>848</v>
      </c>
      <c r="U69" s="243">
        <v>20190911</v>
      </c>
      <c r="V69" s="243" t="s">
        <v>91</v>
      </c>
      <c r="X69" s="243" t="s">
        <v>1196</v>
      </c>
      <c r="Y69" s="243" t="s">
        <v>87</v>
      </c>
      <c r="Z69" s="243" t="s">
        <v>1720</v>
      </c>
      <c r="AA69" s="251"/>
      <c r="AB69" s="251" t="s">
        <v>1244</v>
      </c>
      <c r="AF69" s="254" t="s">
        <v>1676</v>
      </c>
      <c r="AQ69" s="253" t="s">
        <v>87</v>
      </c>
    </row>
    <row r="70" spans="1:45" ht="15" customHeight="1" x14ac:dyDescent="0.25">
      <c r="A70" s="249" t="s">
        <v>1439</v>
      </c>
      <c r="B70" s="243" t="s">
        <v>1440</v>
      </c>
      <c r="C70" s="241" t="s">
        <v>1786</v>
      </c>
      <c r="D70" s="243" t="s">
        <v>1505</v>
      </c>
      <c r="E70" s="243" t="s">
        <v>213</v>
      </c>
      <c r="F70" s="243" t="s">
        <v>1220</v>
      </c>
      <c r="G70" s="250" t="s">
        <v>700</v>
      </c>
      <c r="H70" s="243" t="s">
        <v>1521</v>
      </c>
      <c r="I70" s="243">
        <v>2018</v>
      </c>
      <c r="J70" s="243">
        <v>2017</v>
      </c>
      <c r="K70" s="243" t="s">
        <v>5</v>
      </c>
      <c r="L70" s="243" t="s">
        <v>1918</v>
      </c>
      <c r="M70" s="251" t="s">
        <v>1939</v>
      </c>
      <c r="O70" s="243" t="s">
        <v>1500</v>
      </c>
      <c r="P70" s="243" t="s">
        <v>87</v>
      </c>
      <c r="Q70" s="243" t="s">
        <v>848</v>
      </c>
      <c r="T70" s="243" t="s">
        <v>221</v>
      </c>
      <c r="U70" s="243">
        <v>20180121</v>
      </c>
      <c r="V70" s="243" t="s">
        <v>91</v>
      </c>
      <c r="X70" s="243" t="s">
        <v>1196</v>
      </c>
      <c r="Y70" s="243" t="s">
        <v>87</v>
      </c>
      <c r="Z70" s="251" t="s">
        <v>1502</v>
      </c>
      <c r="AA70" s="251"/>
      <c r="AB70" s="251" t="s">
        <v>1246</v>
      </c>
      <c r="AC70" s="254" t="s">
        <v>855</v>
      </c>
      <c r="AQ70" s="253" t="s">
        <v>87</v>
      </c>
      <c r="AS70" s="243" t="s">
        <v>1501</v>
      </c>
    </row>
    <row r="71" spans="1:45" ht="15" customHeight="1" x14ac:dyDescent="0.25">
      <c r="A71" s="249" t="s">
        <v>1439</v>
      </c>
      <c r="B71" s="243" t="s">
        <v>1440</v>
      </c>
      <c r="C71" s="241" t="s">
        <v>1786</v>
      </c>
      <c r="D71" s="243" t="s">
        <v>1506</v>
      </c>
      <c r="E71" s="243" t="s">
        <v>213</v>
      </c>
      <c r="F71" s="243" t="s">
        <v>1220</v>
      </c>
      <c r="G71" s="250" t="s">
        <v>700</v>
      </c>
      <c r="H71" s="243" t="s">
        <v>1521</v>
      </c>
      <c r="I71" s="243">
        <v>2018</v>
      </c>
      <c r="J71" s="243">
        <v>2017</v>
      </c>
      <c r="K71" s="243" t="s">
        <v>5</v>
      </c>
      <c r="L71" s="243" t="s">
        <v>1918</v>
      </c>
      <c r="M71" s="251" t="s">
        <v>1939</v>
      </c>
      <c r="O71" s="243" t="s">
        <v>1500</v>
      </c>
      <c r="P71" s="243" t="s">
        <v>88</v>
      </c>
      <c r="Q71" s="243" t="s">
        <v>848</v>
      </c>
      <c r="T71" s="243" t="s">
        <v>221</v>
      </c>
      <c r="U71" s="243">
        <v>20180121</v>
      </c>
      <c r="V71" s="243" t="s">
        <v>91</v>
      </c>
      <c r="X71" s="243" t="s">
        <v>1196</v>
      </c>
      <c r="Y71" s="243" t="s">
        <v>88</v>
      </c>
      <c r="Z71" s="251" t="s">
        <v>1502</v>
      </c>
      <c r="AA71" s="251"/>
      <c r="AB71" s="251" t="s">
        <v>1246</v>
      </c>
      <c r="AC71" s="254" t="s">
        <v>855</v>
      </c>
      <c r="AQ71" s="253" t="s">
        <v>87</v>
      </c>
      <c r="AS71" s="243" t="s">
        <v>1501</v>
      </c>
    </row>
    <row r="72" spans="1:45" ht="15" customHeight="1" x14ac:dyDescent="0.25">
      <c r="A72" s="249" t="s">
        <v>1375</v>
      </c>
      <c r="B72" s="243" t="s">
        <v>1440</v>
      </c>
      <c r="C72" s="241" t="s">
        <v>1787</v>
      </c>
      <c r="D72" s="243" t="s">
        <v>1503</v>
      </c>
      <c r="E72" s="243" t="s">
        <v>213</v>
      </c>
      <c r="F72" s="243" t="s">
        <v>1220</v>
      </c>
      <c r="G72" s="250" t="s">
        <v>700</v>
      </c>
      <c r="H72" s="243" t="s">
        <v>1521</v>
      </c>
      <c r="I72" s="243">
        <v>2018</v>
      </c>
      <c r="J72" s="243">
        <v>2017</v>
      </c>
      <c r="K72" s="243" t="s">
        <v>5</v>
      </c>
      <c r="L72" s="243" t="s">
        <v>1919</v>
      </c>
      <c r="M72" s="251" t="s">
        <v>1938</v>
      </c>
      <c r="O72" s="243" t="s">
        <v>1500</v>
      </c>
      <c r="P72" s="243" t="s">
        <v>87</v>
      </c>
      <c r="Q72" s="243" t="s">
        <v>1512</v>
      </c>
      <c r="T72" s="243" t="s">
        <v>221</v>
      </c>
      <c r="U72" s="243">
        <v>20180121</v>
      </c>
      <c r="V72" s="243" t="s">
        <v>91</v>
      </c>
      <c r="X72" s="243" t="s">
        <v>1196</v>
      </c>
      <c r="Y72" s="243" t="s">
        <v>87</v>
      </c>
      <c r="Z72" s="251" t="s">
        <v>1499</v>
      </c>
      <c r="AA72" s="251"/>
      <c r="AB72" s="251" t="s">
        <v>1380</v>
      </c>
      <c r="AC72" s="254" t="s">
        <v>855</v>
      </c>
      <c r="AQ72" s="253" t="s">
        <v>87</v>
      </c>
      <c r="AS72" s="243" t="s">
        <v>1501</v>
      </c>
    </row>
    <row r="73" spans="1:45" ht="15" customHeight="1" x14ac:dyDescent="0.25">
      <c r="A73" s="249" t="s">
        <v>1375</v>
      </c>
      <c r="B73" s="243" t="s">
        <v>1440</v>
      </c>
      <c r="C73" s="241" t="s">
        <v>1787</v>
      </c>
      <c r="D73" s="243" t="s">
        <v>1504</v>
      </c>
      <c r="E73" s="243" t="s">
        <v>213</v>
      </c>
      <c r="F73" s="243" t="s">
        <v>1220</v>
      </c>
      <c r="G73" s="250" t="s">
        <v>700</v>
      </c>
      <c r="H73" s="243" t="s">
        <v>1521</v>
      </c>
      <c r="I73" s="243">
        <v>2018</v>
      </c>
      <c r="J73" s="243">
        <v>2017</v>
      </c>
      <c r="K73" s="243" t="s">
        <v>5</v>
      </c>
      <c r="L73" s="243" t="s">
        <v>1919</v>
      </c>
      <c r="M73" s="251" t="s">
        <v>1938</v>
      </c>
      <c r="O73" s="243" t="s">
        <v>1500</v>
      </c>
      <c r="P73" s="243" t="s">
        <v>88</v>
      </c>
      <c r="Q73" s="243" t="s">
        <v>1512</v>
      </c>
      <c r="T73" s="243" t="s">
        <v>221</v>
      </c>
      <c r="U73" s="243">
        <v>20180121</v>
      </c>
      <c r="V73" s="243" t="s">
        <v>91</v>
      </c>
      <c r="X73" s="243" t="s">
        <v>1196</v>
      </c>
      <c r="Y73" s="243" t="s">
        <v>88</v>
      </c>
      <c r="Z73" s="251" t="s">
        <v>1499</v>
      </c>
      <c r="AA73" s="251"/>
      <c r="AB73" s="251" t="s">
        <v>1380</v>
      </c>
      <c r="AC73" s="254" t="s">
        <v>855</v>
      </c>
      <c r="AQ73" s="253" t="s">
        <v>87</v>
      </c>
      <c r="AS73" s="243" t="s">
        <v>1501</v>
      </c>
    </row>
    <row r="74" spans="1:45" ht="15" customHeight="1" x14ac:dyDescent="0.25">
      <c r="A74" s="249" t="s">
        <v>1439</v>
      </c>
      <c r="B74" s="243" t="s">
        <v>1444</v>
      </c>
      <c r="C74" s="241" t="s">
        <v>1792</v>
      </c>
      <c r="D74" s="243" t="s">
        <v>1531</v>
      </c>
      <c r="E74" s="243" t="s">
        <v>213</v>
      </c>
      <c r="F74" s="243" t="s">
        <v>1220</v>
      </c>
      <c r="G74" s="250" t="s">
        <v>700</v>
      </c>
      <c r="H74" s="252" t="s">
        <v>1532</v>
      </c>
      <c r="I74" s="243">
        <v>2019</v>
      </c>
      <c r="J74" s="243">
        <v>2019</v>
      </c>
      <c r="K74" s="243" t="s">
        <v>1537</v>
      </c>
      <c r="L74" s="252" t="s">
        <v>1533</v>
      </c>
      <c r="M74" s="252" t="s">
        <v>1535</v>
      </c>
      <c r="N74" s="252" t="s">
        <v>1023</v>
      </c>
      <c r="O74" s="243" t="s">
        <v>1536</v>
      </c>
      <c r="P74" s="243" t="s">
        <v>834</v>
      </c>
      <c r="Q74" s="243" t="s">
        <v>849</v>
      </c>
      <c r="U74" s="243">
        <v>20190617</v>
      </c>
      <c r="V74" s="243" t="s">
        <v>91</v>
      </c>
      <c r="X74" s="243" t="s">
        <v>1196</v>
      </c>
      <c r="Y74" s="243" t="s">
        <v>87</v>
      </c>
      <c r="Z74" s="243" t="s">
        <v>1538</v>
      </c>
      <c r="AA74" s="243" t="s">
        <v>1539</v>
      </c>
      <c r="AB74" s="243" t="s">
        <v>1246</v>
      </c>
      <c r="AC74" s="254" t="s">
        <v>1529</v>
      </c>
      <c r="AD74" s="254">
        <v>50</v>
      </c>
      <c r="AQ74" s="253" t="s">
        <v>87</v>
      </c>
    </row>
    <row r="75" spans="1:45" ht="15" customHeight="1" x14ac:dyDescent="0.25">
      <c r="C75" s="241" t="s">
        <v>1241</v>
      </c>
      <c r="D75" s="243" t="s">
        <v>1240</v>
      </c>
      <c r="E75" s="243" t="s">
        <v>471</v>
      </c>
      <c r="F75" s="243" t="s">
        <v>1239</v>
      </c>
      <c r="G75" s="250" t="s">
        <v>700</v>
      </c>
      <c r="H75" s="243" t="s">
        <v>1232</v>
      </c>
      <c r="K75" s="243" t="s">
        <v>65</v>
      </c>
      <c r="O75" s="243" t="s">
        <v>1242</v>
      </c>
      <c r="Q75" s="245"/>
      <c r="R75" s="246"/>
      <c r="S75" s="246"/>
      <c r="U75" s="253"/>
      <c r="V75" s="243" t="s">
        <v>72</v>
      </c>
      <c r="W75" s="247" t="s">
        <v>761</v>
      </c>
      <c r="X75" s="243" t="s">
        <v>386</v>
      </c>
      <c r="AR75" s="243" t="s">
        <v>73</v>
      </c>
      <c r="AS75" s="243" t="s">
        <v>150</v>
      </c>
    </row>
    <row r="76" spans="1:45" ht="15" customHeight="1" x14ac:dyDescent="0.25">
      <c r="C76" s="241" t="s">
        <v>1238</v>
      </c>
      <c r="D76" s="243" t="s">
        <v>1237</v>
      </c>
      <c r="E76" s="243" t="s">
        <v>471</v>
      </c>
      <c r="F76" s="243" t="s">
        <v>1236</v>
      </c>
      <c r="G76" s="250" t="s">
        <v>700</v>
      </c>
      <c r="H76" s="243" t="s">
        <v>1232</v>
      </c>
      <c r="K76" s="243" t="s">
        <v>65</v>
      </c>
      <c r="O76" s="243" t="s">
        <v>1243</v>
      </c>
      <c r="Q76" s="245"/>
      <c r="R76" s="246"/>
      <c r="S76" s="246"/>
      <c r="U76" s="253"/>
      <c r="V76" s="243" t="s">
        <v>72</v>
      </c>
      <c r="W76" s="247" t="s">
        <v>761</v>
      </c>
      <c r="X76" s="243" t="s">
        <v>386</v>
      </c>
      <c r="AR76" s="243" t="s">
        <v>73</v>
      </c>
      <c r="AS76" s="243" t="s">
        <v>150</v>
      </c>
    </row>
    <row r="77" spans="1:45" ht="15" customHeight="1" x14ac:dyDescent="0.25">
      <c r="A77" s="243"/>
      <c r="C77" s="241" t="s">
        <v>1167</v>
      </c>
      <c r="D77" s="243" t="s">
        <v>1223</v>
      </c>
      <c r="E77" s="243" t="s">
        <v>471</v>
      </c>
      <c r="F77" s="243" t="s">
        <v>1194</v>
      </c>
      <c r="G77" s="250" t="s">
        <v>700</v>
      </c>
      <c r="H77" s="243" t="s">
        <v>1174</v>
      </c>
      <c r="I77" s="243">
        <v>2014</v>
      </c>
      <c r="J77" s="243">
        <v>2014</v>
      </c>
      <c r="K77" s="242" t="s">
        <v>781</v>
      </c>
      <c r="N77" s="253"/>
      <c r="O77" s="243" t="s">
        <v>1183</v>
      </c>
      <c r="Q77" s="245" t="s">
        <v>738</v>
      </c>
      <c r="R77" s="246" t="s">
        <v>1190</v>
      </c>
      <c r="S77" s="246">
        <v>32647</v>
      </c>
      <c r="T77" s="243" t="s">
        <v>1159</v>
      </c>
      <c r="U77" s="243">
        <v>20181210</v>
      </c>
      <c r="V77" s="243" t="s">
        <v>91</v>
      </c>
      <c r="Z77" s="254"/>
      <c r="AA77" s="254"/>
      <c r="AB77" s="254"/>
      <c r="AF77" s="243"/>
      <c r="AH77" s="253"/>
      <c r="AI77" s="253"/>
      <c r="AP77" s="243"/>
      <c r="AQ77" s="243"/>
    </row>
    <row r="78" spans="1:45" ht="15" customHeight="1" x14ac:dyDescent="0.25">
      <c r="A78" s="243"/>
      <c r="C78" s="241" t="s">
        <v>1166</v>
      </c>
      <c r="D78" s="243" t="s">
        <v>1224</v>
      </c>
      <c r="E78" s="243" t="s">
        <v>471</v>
      </c>
      <c r="F78" s="243" t="s">
        <v>1193</v>
      </c>
      <c r="G78" s="250" t="s">
        <v>700</v>
      </c>
      <c r="H78" s="243" t="s">
        <v>1174</v>
      </c>
      <c r="I78" s="243">
        <v>2014</v>
      </c>
      <c r="J78" s="243">
        <v>2014</v>
      </c>
      <c r="K78" s="242" t="s">
        <v>781</v>
      </c>
      <c r="N78" s="253"/>
      <c r="O78" s="243" t="s">
        <v>1182</v>
      </c>
      <c r="Q78" s="245" t="s">
        <v>738</v>
      </c>
      <c r="R78" s="246" t="s">
        <v>1190</v>
      </c>
      <c r="S78" s="246">
        <v>32647</v>
      </c>
      <c r="T78" s="243" t="s">
        <v>1158</v>
      </c>
      <c r="U78" s="243">
        <v>20181210</v>
      </c>
      <c r="V78" s="243" t="s">
        <v>91</v>
      </c>
      <c r="Z78" s="254"/>
      <c r="AA78" s="254"/>
      <c r="AB78" s="254"/>
      <c r="AF78" s="243"/>
      <c r="AH78" s="253"/>
      <c r="AI78" s="253"/>
      <c r="AP78" s="243"/>
      <c r="AQ78" s="243"/>
    </row>
    <row r="79" spans="1:45" ht="15" customHeight="1" x14ac:dyDescent="0.25">
      <c r="A79" s="243"/>
      <c r="C79" s="241" t="s">
        <v>1168</v>
      </c>
      <c r="D79" s="243" t="s">
        <v>1225</v>
      </c>
      <c r="E79" s="243" t="s">
        <v>471</v>
      </c>
      <c r="F79" s="243" t="s">
        <v>1193</v>
      </c>
      <c r="G79" s="250" t="s">
        <v>700</v>
      </c>
      <c r="H79" s="243" t="s">
        <v>1174</v>
      </c>
      <c r="I79" s="243">
        <v>2014</v>
      </c>
      <c r="J79" s="243">
        <v>2014</v>
      </c>
      <c r="K79" s="242" t="s">
        <v>781</v>
      </c>
      <c r="N79" s="253"/>
      <c r="O79" s="243" t="s">
        <v>1185</v>
      </c>
      <c r="Q79" s="245" t="s">
        <v>738</v>
      </c>
      <c r="R79" s="246" t="s">
        <v>1190</v>
      </c>
      <c r="S79" s="246">
        <v>32647</v>
      </c>
      <c r="T79" s="243" t="s">
        <v>1160</v>
      </c>
      <c r="U79" s="243">
        <v>20181210</v>
      </c>
      <c r="V79" s="243" t="s">
        <v>91</v>
      </c>
      <c r="Z79" s="254"/>
      <c r="AA79" s="254"/>
      <c r="AB79" s="254"/>
      <c r="AF79" s="243"/>
      <c r="AH79" s="253"/>
      <c r="AI79" s="253"/>
      <c r="AP79" s="243"/>
      <c r="AQ79" s="243"/>
    </row>
    <row r="80" spans="1:45" ht="15" customHeight="1" x14ac:dyDescent="0.25">
      <c r="A80" s="243"/>
      <c r="C80" s="241" t="s">
        <v>1169</v>
      </c>
      <c r="D80" s="243" t="s">
        <v>1226</v>
      </c>
      <c r="E80" s="243" t="s">
        <v>471</v>
      </c>
      <c r="F80" s="243" t="s">
        <v>1193</v>
      </c>
      <c r="G80" s="250" t="s">
        <v>700</v>
      </c>
      <c r="H80" s="243" t="s">
        <v>1174</v>
      </c>
      <c r="I80" s="243">
        <v>2014</v>
      </c>
      <c r="J80" s="243">
        <v>2014</v>
      </c>
      <c r="K80" s="242" t="s">
        <v>781</v>
      </c>
      <c r="N80" s="253"/>
      <c r="O80" s="243" t="s">
        <v>1186</v>
      </c>
      <c r="Q80" s="245" t="s">
        <v>738</v>
      </c>
      <c r="R80" s="246" t="s">
        <v>1190</v>
      </c>
      <c r="S80" s="246">
        <v>32647</v>
      </c>
      <c r="T80" s="243" t="s">
        <v>1161</v>
      </c>
      <c r="U80" s="243">
        <v>20181210</v>
      </c>
      <c r="V80" s="243" t="s">
        <v>91</v>
      </c>
      <c r="Z80" s="254"/>
      <c r="AA80" s="254"/>
      <c r="AB80" s="254"/>
      <c r="AF80" s="243"/>
      <c r="AH80" s="253"/>
      <c r="AI80" s="253"/>
      <c r="AP80" s="243"/>
      <c r="AQ80" s="243"/>
    </row>
    <row r="81" spans="1:45" ht="15" customHeight="1" x14ac:dyDescent="0.25">
      <c r="A81" s="243"/>
      <c r="C81" s="241" t="s">
        <v>1170</v>
      </c>
      <c r="D81" s="243" t="s">
        <v>1227</v>
      </c>
      <c r="E81" s="243" t="s">
        <v>471</v>
      </c>
      <c r="F81" s="243" t="s">
        <v>1193</v>
      </c>
      <c r="G81" s="250" t="s">
        <v>700</v>
      </c>
      <c r="H81" s="243" t="s">
        <v>1174</v>
      </c>
      <c r="I81" s="243">
        <v>2014</v>
      </c>
      <c r="J81" s="243">
        <v>2014</v>
      </c>
      <c r="K81" s="242" t="s">
        <v>781</v>
      </c>
      <c r="N81" s="253"/>
      <c r="O81" s="243" t="s">
        <v>1187</v>
      </c>
      <c r="Q81" s="245" t="s">
        <v>738</v>
      </c>
      <c r="R81" s="246" t="s">
        <v>1190</v>
      </c>
      <c r="S81" s="246">
        <v>32647</v>
      </c>
      <c r="T81" s="243" t="s">
        <v>1162</v>
      </c>
      <c r="U81" s="243">
        <v>20181210</v>
      </c>
      <c r="V81" s="243" t="s">
        <v>91</v>
      </c>
      <c r="Z81" s="254"/>
      <c r="AA81" s="254"/>
      <c r="AB81" s="254"/>
      <c r="AF81" s="243"/>
      <c r="AH81" s="253"/>
      <c r="AI81" s="253"/>
      <c r="AP81" s="243"/>
      <c r="AQ81" s="243"/>
    </row>
    <row r="82" spans="1:45" ht="15" customHeight="1" x14ac:dyDescent="0.25">
      <c r="A82" s="243"/>
      <c r="C82" s="241" t="s">
        <v>1171</v>
      </c>
      <c r="D82" s="243" t="s">
        <v>1121</v>
      </c>
      <c r="E82" s="243" t="s">
        <v>471</v>
      </c>
      <c r="F82" s="243" t="s">
        <v>1195</v>
      </c>
      <c r="G82" s="250" t="s">
        <v>700</v>
      </c>
      <c r="H82" s="243" t="s">
        <v>1174</v>
      </c>
      <c r="I82" s="243">
        <v>2014</v>
      </c>
      <c r="J82" s="243">
        <v>2014</v>
      </c>
      <c r="K82" s="242" t="s">
        <v>781</v>
      </c>
      <c r="N82" s="253"/>
      <c r="O82" s="243" t="s">
        <v>1184</v>
      </c>
      <c r="Q82" s="245" t="s">
        <v>738</v>
      </c>
      <c r="R82" s="246" t="s">
        <v>1190</v>
      </c>
      <c r="S82" s="246">
        <v>32647</v>
      </c>
      <c r="T82" s="243" t="s">
        <v>1163</v>
      </c>
      <c r="U82" s="243">
        <v>20181210</v>
      </c>
      <c r="V82" s="243" t="s">
        <v>91</v>
      </c>
      <c r="Z82" s="254"/>
      <c r="AA82" s="254"/>
      <c r="AB82" s="254"/>
      <c r="AF82" s="243"/>
      <c r="AH82" s="253"/>
      <c r="AI82" s="253"/>
      <c r="AP82" s="243"/>
      <c r="AQ82" s="243"/>
    </row>
    <row r="83" spans="1:45" ht="15" customHeight="1" x14ac:dyDescent="0.25">
      <c r="A83" s="243"/>
      <c r="C83" s="241" t="s">
        <v>1172</v>
      </c>
      <c r="D83" s="243" t="s">
        <v>1228</v>
      </c>
      <c r="E83" s="243" t="s">
        <v>471</v>
      </c>
      <c r="F83" s="243" t="s">
        <v>1195</v>
      </c>
      <c r="G83" s="250" t="s">
        <v>700</v>
      </c>
      <c r="H83" s="243" t="s">
        <v>1174</v>
      </c>
      <c r="I83" s="243">
        <v>2014</v>
      </c>
      <c r="J83" s="243">
        <v>2014</v>
      </c>
      <c r="K83" s="242" t="s">
        <v>781</v>
      </c>
      <c r="N83" s="253"/>
      <c r="O83" s="243" t="s">
        <v>1188</v>
      </c>
      <c r="Q83" s="245" t="s">
        <v>738</v>
      </c>
      <c r="R83" s="246" t="s">
        <v>1190</v>
      </c>
      <c r="S83" s="246">
        <v>32647</v>
      </c>
      <c r="T83" s="243" t="s">
        <v>1164</v>
      </c>
      <c r="U83" s="243">
        <v>20181210</v>
      </c>
      <c r="V83" s="243" t="s">
        <v>91</v>
      </c>
      <c r="Z83" s="254"/>
      <c r="AA83" s="254"/>
      <c r="AB83" s="254"/>
      <c r="AF83" s="243"/>
      <c r="AH83" s="253"/>
      <c r="AI83" s="253"/>
      <c r="AP83" s="243"/>
      <c r="AQ83" s="243"/>
    </row>
    <row r="84" spans="1:45" ht="15" customHeight="1" x14ac:dyDescent="0.25">
      <c r="A84" s="243"/>
      <c r="C84" s="241" t="s">
        <v>1235</v>
      </c>
      <c r="D84" s="243" t="s">
        <v>1234</v>
      </c>
      <c r="E84" s="243" t="s">
        <v>471</v>
      </c>
      <c r="F84" s="243" t="s">
        <v>1117</v>
      </c>
      <c r="G84" s="250" t="s">
        <v>700</v>
      </c>
      <c r="H84" s="243" t="s">
        <v>1174</v>
      </c>
      <c r="K84" s="243" t="s">
        <v>65</v>
      </c>
      <c r="Q84" s="245"/>
      <c r="R84" s="246"/>
      <c r="S84" s="246"/>
      <c r="U84" s="253"/>
      <c r="V84" s="243" t="s">
        <v>72</v>
      </c>
      <c r="W84" s="247" t="s">
        <v>761</v>
      </c>
      <c r="X84" s="243" t="s">
        <v>386</v>
      </c>
      <c r="AR84" s="243" t="s">
        <v>73</v>
      </c>
      <c r="AS84" s="243" t="s">
        <v>150</v>
      </c>
    </row>
    <row r="85" spans="1:45" ht="15" customHeight="1" x14ac:dyDescent="0.25">
      <c r="A85" s="243"/>
      <c r="C85" s="241" t="s">
        <v>1173</v>
      </c>
      <c r="D85" s="243" t="s">
        <v>507</v>
      </c>
      <c r="E85" s="243" t="s">
        <v>471</v>
      </c>
      <c r="F85" s="243" t="s">
        <v>546</v>
      </c>
      <c r="G85" s="250" t="s">
        <v>700</v>
      </c>
      <c r="H85" s="243" t="s">
        <v>1020</v>
      </c>
      <c r="K85" s="243" t="s">
        <v>65</v>
      </c>
      <c r="Q85" s="245"/>
      <c r="R85" s="246"/>
      <c r="S85" s="246"/>
      <c r="U85" s="253"/>
      <c r="V85" s="243" t="s">
        <v>72</v>
      </c>
      <c r="W85" s="247" t="s">
        <v>761</v>
      </c>
      <c r="X85" s="243" t="s">
        <v>386</v>
      </c>
      <c r="AR85" s="243" t="s">
        <v>73</v>
      </c>
      <c r="AS85" s="243" t="s">
        <v>150</v>
      </c>
    </row>
    <row r="86" spans="1:45" ht="15" hidden="1" customHeight="1" x14ac:dyDescent="0.25">
      <c r="A86" s="249" t="s">
        <v>1514</v>
      </c>
      <c r="B86" s="243" t="s">
        <v>1282</v>
      </c>
      <c r="C86" s="241" t="s">
        <v>257</v>
      </c>
      <c r="E86" s="243" t="s">
        <v>1192</v>
      </c>
      <c r="G86" s="250" t="s">
        <v>700</v>
      </c>
      <c r="H86" s="243" t="s">
        <v>173</v>
      </c>
      <c r="I86" s="243">
        <v>2016</v>
      </c>
      <c r="J86" s="243">
        <v>2016</v>
      </c>
      <c r="K86" s="243" t="s">
        <v>1</v>
      </c>
      <c r="O86" s="243" t="s">
        <v>1033</v>
      </c>
      <c r="T86" s="243" t="s">
        <v>175</v>
      </c>
      <c r="U86" s="243">
        <v>20190117</v>
      </c>
      <c r="V86" s="243" t="s">
        <v>91</v>
      </c>
      <c r="X86" s="243" t="s">
        <v>174</v>
      </c>
      <c r="AR86" s="243" t="s">
        <v>186</v>
      </c>
      <c r="AS86" s="243" t="s">
        <v>902</v>
      </c>
    </row>
    <row r="87" spans="1:45" ht="15" hidden="1" customHeight="1" x14ac:dyDescent="0.25">
      <c r="A87" s="249" t="s">
        <v>1514</v>
      </c>
      <c r="B87" s="243" t="s">
        <v>1315</v>
      </c>
      <c r="C87" s="241" t="s">
        <v>947</v>
      </c>
      <c r="E87" s="243" t="s">
        <v>1192</v>
      </c>
      <c r="G87" s="250" t="s">
        <v>700</v>
      </c>
      <c r="H87" s="243" t="s">
        <v>1016</v>
      </c>
      <c r="L87" s="252"/>
      <c r="O87" s="243" t="s">
        <v>1035</v>
      </c>
      <c r="T87" s="243" t="s">
        <v>948</v>
      </c>
      <c r="W87" s="247"/>
    </row>
    <row r="88" spans="1:45" ht="15" hidden="1" customHeight="1" x14ac:dyDescent="0.25">
      <c r="A88" s="249" t="s">
        <v>1515</v>
      </c>
      <c r="B88" s="243" t="s">
        <v>48</v>
      </c>
      <c r="C88" s="241" t="s">
        <v>1747</v>
      </c>
      <c r="D88" s="243" t="s">
        <v>1229</v>
      </c>
      <c r="E88" s="243" t="s">
        <v>1192</v>
      </c>
      <c r="F88" s="243" t="s">
        <v>535</v>
      </c>
      <c r="G88" s="250" t="s">
        <v>700</v>
      </c>
      <c r="H88" s="251" t="s">
        <v>1232</v>
      </c>
      <c r="I88" s="243">
        <v>2014</v>
      </c>
      <c r="J88" s="243">
        <v>2014</v>
      </c>
      <c r="K88" s="242" t="s">
        <v>781</v>
      </c>
      <c r="L88" s="255"/>
      <c r="M88" s="255"/>
      <c r="O88" s="243" t="s">
        <v>1176</v>
      </c>
      <c r="T88" s="243" t="s">
        <v>234</v>
      </c>
      <c r="U88" s="253">
        <v>20181210</v>
      </c>
      <c r="V88" s="243" t="s">
        <v>91</v>
      </c>
      <c r="X88" s="243">
        <v>400</v>
      </c>
      <c r="Y88" s="243" t="s">
        <v>786</v>
      </c>
      <c r="Z88" s="260"/>
      <c r="AA88" s="260"/>
      <c r="AB88" s="251" t="s">
        <v>1246</v>
      </c>
      <c r="AS88" s="243" t="s">
        <v>235</v>
      </c>
    </row>
    <row r="89" spans="1:45" ht="15" hidden="1" customHeight="1" x14ac:dyDescent="0.25">
      <c r="A89" s="249" t="s">
        <v>1515</v>
      </c>
      <c r="B89" s="243" t="s">
        <v>1369</v>
      </c>
      <c r="C89" s="256" t="s">
        <v>1748</v>
      </c>
      <c r="D89" s="243" t="s">
        <v>1194</v>
      </c>
      <c r="E89" s="243" t="s">
        <v>1192</v>
      </c>
      <c r="F89" s="243" t="s">
        <v>535</v>
      </c>
      <c r="G89" s="250" t="s">
        <v>700</v>
      </c>
      <c r="H89" s="243" t="s">
        <v>1174</v>
      </c>
      <c r="I89" s="243">
        <v>2014</v>
      </c>
      <c r="J89" s="243">
        <v>2014</v>
      </c>
      <c r="K89" s="242" t="s">
        <v>781</v>
      </c>
      <c r="L89" s="255" t="s">
        <v>1578</v>
      </c>
      <c r="M89" s="255" t="s">
        <v>1965</v>
      </c>
      <c r="N89" s="253"/>
      <c r="Q89" s="245" t="s">
        <v>738</v>
      </c>
      <c r="R89" s="246"/>
      <c r="S89" s="246">
        <v>32647</v>
      </c>
      <c r="U89" s="243">
        <v>20181210</v>
      </c>
      <c r="V89" s="243" t="s">
        <v>91</v>
      </c>
      <c r="X89" s="243">
        <v>400</v>
      </c>
      <c r="Y89" s="243" t="s">
        <v>786</v>
      </c>
      <c r="Z89" s="260" t="s">
        <v>1520</v>
      </c>
      <c r="AA89" s="260"/>
      <c r="AB89" s="251" t="s">
        <v>1246</v>
      </c>
      <c r="AF89" s="243"/>
      <c r="AH89" s="253"/>
      <c r="AI89" s="253"/>
      <c r="AP89" s="243"/>
    </row>
    <row r="90" spans="1:45" ht="15" hidden="1" customHeight="1" x14ac:dyDescent="0.25">
      <c r="A90" s="243"/>
      <c r="C90" s="241" t="s">
        <v>278</v>
      </c>
      <c r="D90" s="260" t="s">
        <v>937</v>
      </c>
      <c r="E90" s="243" t="s">
        <v>1192</v>
      </c>
      <c r="G90" s="250" t="s">
        <v>700</v>
      </c>
      <c r="I90" s="243">
        <v>2020</v>
      </c>
      <c r="J90" s="243">
        <v>2020</v>
      </c>
      <c r="K90" s="247" t="s">
        <v>762</v>
      </c>
      <c r="O90" s="243" t="s">
        <v>1027</v>
      </c>
      <c r="Q90" s="243" t="s">
        <v>930</v>
      </c>
      <c r="S90" s="253">
        <v>4326</v>
      </c>
      <c r="T90" s="243" t="s">
        <v>769</v>
      </c>
      <c r="U90" s="243">
        <v>20181109</v>
      </c>
      <c r="V90" s="243" t="s">
        <v>763</v>
      </c>
      <c r="W90" s="247" t="s">
        <v>764</v>
      </c>
      <c r="X90" s="243">
        <v>100</v>
      </c>
      <c r="AJ90" s="253">
        <v>1</v>
      </c>
      <c r="AO90" s="253" t="s">
        <v>835</v>
      </c>
      <c r="AR90" s="243" t="s">
        <v>938</v>
      </c>
      <c r="AS90" s="243" t="s">
        <v>939</v>
      </c>
    </row>
    <row r="91" spans="1:45" ht="15" hidden="1" customHeight="1" x14ac:dyDescent="0.25">
      <c r="A91" s="243"/>
      <c r="C91" s="241" t="s">
        <v>778</v>
      </c>
      <c r="D91" s="260"/>
      <c r="E91" s="243" t="s">
        <v>1192</v>
      </c>
      <c r="G91" s="250" t="s">
        <v>700</v>
      </c>
      <c r="I91" s="243">
        <v>2010</v>
      </c>
      <c r="J91" s="243">
        <v>2010</v>
      </c>
      <c r="K91" s="247" t="s">
        <v>762</v>
      </c>
      <c r="O91" s="243" t="s">
        <v>1028</v>
      </c>
      <c r="Q91" s="243" t="s">
        <v>930</v>
      </c>
      <c r="S91" s="253">
        <v>4326</v>
      </c>
      <c r="T91" s="243" t="s">
        <v>769</v>
      </c>
      <c r="U91" s="243">
        <v>20181109</v>
      </c>
      <c r="V91" s="243" t="s">
        <v>763</v>
      </c>
      <c r="W91" s="247" t="s">
        <v>764</v>
      </c>
      <c r="X91" s="243">
        <v>100</v>
      </c>
      <c r="AJ91" s="253">
        <v>1</v>
      </c>
      <c r="AR91" s="243" t="s">
        <v>67</v>
      </c>
      <c r="AS91" s="243" t="s">
        <v>777</v>
      </c>
    </row>
    <row r="92" spans="1:45" ht="15" hidden="1" customHeight="1" x14ac:dyDescent="0.25">
      <c r="A92" s="243"/>
      <c r="C92" s="241" t="s">
        <v>744</v>
      </c>
      <c r="D92" s="243" t="s">
        <v>734</v>
      </c>
      <c r="E92" s="243" t="s">
        <v>1192</v>
      </c>
      <c r="G92" s="250" t="s">
        <v>700</v>
      </c>
      <c r="I92" s="243">
        <v>2017</v>
      </c>
      <c r="J92" s="243">
        <v>2017</v>
      </c>
      <c r="K92" s="243" t="s">
        <v>94</v>
      </c>
      <c r="O92" s="243" t="s">
        <v>1029</v>
      </c>
      <c r="Q92" s="243" t="s">
        <v>738</v>
      </c>
      <c r="S92" s="253">
        <v>4326</v>
      </c>
      <c r="T92" s="247" t="s">
        <v>742</v>
      </c>
      <c r="U92" s="243">
        <v>20190409</v>
      </c>
      <c r="V92" s="243" t="s">
        <v>1010</v>
      </c>
      <c r="W92" s="243" t="s">
        <v>766</v>
      </c>
      <c r="X92" s="243" t="s">
        <v>90</v>
      </c>
    </row>
    <row r="93" spans="1:45" ht="15" hidden="1" customHeight="1" x14ac:dyDescent="0.25">
      <c r="A93" s="243"/>
      <c r="C93" s="241" t="s">
        <v>745</v>
      </c>
      <c r="D93" s="243" t="s">
        <v>720</v>
      </c>
      <c r="E93" s="243" t="s">
        <v>1192</v>
      </c>
      <c r="G93" s="250" t="s">
        <v>700</v>
      </c>
      <c r="I93" s="243">
        <v>2017</v>
      </c>
      <c r="J93" s="243">
        <v>2017</v>
      </c>
      <c r="K93" s="243" t="s">
        <v>94</v>
      </c>
      <c r="O93" s="243" t="s">
        <v>1030</v>
      </c>
      <c r="Q93" s="243" t="s">
        <v>738</v>
      </c>
      <c r="S93" s="253">
        <v>4326</v>
      </c>
      <c r="T93" s="247" t="s">
        <v>742</v>
      </c>
      <c r="U93" s="243">
        <v>20190409</v>
      </c>
      <c r="V93" s="243" t="s">
        <v>1010</v>
      </c>
      <c r="W93" s="243" t="s">
        <v>766</v>
      </c>
      <c r="X93" s="243" t="s">
        <v>86</v>
      </c>
    </row>
    <row r="94" spans="1:45" ht="15" hidden="1" customHeight="1" x14ac:dyDescent="0.25">
      <c r="A94" s="243"/>
      <c r="C94" s="241" t="s">
        <v>746</v>
      </c>
      <c r="D94" s="243" t="s">
        <v>709</v>
      </c>
      <c r="E94" s="243" t="s">
        <v>1192</v>
      </c>
      <c r="G94" s="250" t="s">
        <v>700</v>
      </c>
      <c r="I94" s="243">
        <v>2017</v>
      </c>
      <c r="J94" s="243">
        <v>2017</v>
      </c>
      <c r="K94" s="243" t="s">
        <v>94</v>
      </c>
      <c r="O94" s="243" t="s">
        <v>1031</v>
      </c>
      <c r="Q94" s="243" t="s">
        <v>738</v>
      </c>
      <c r="S94" s="253">
        <v>4326</v>
      </c>
      <c r="T94" s="247" t="s">
        <v>742</v>
      </c>
      <c r="U94" s="243">
        <v>20190409</v>
      </c>
      <c r="V94" s="243" t="s">
        <v>1010</v>
      </c>
      <c r="W94" s="243" t="s">
        <v>766</v>
      </c>
      <c r="X94" s="243" t="s">
        <v>87</v>
      </c>
      <c r="AS94" s="243" t="s">
        <v>165</v>
      </c>
    </row>
    <row r="95" spans="1:45" ht="15" hidden="1" customHeight="1" x14ac:dyDescent="0.25">
      <c r="A95" s="243"/>
      <c r="C95" s="241" t="s">
        <v>747</v>
      </c>
      <c r="D95" s="243" t="s">
        <v>768</v>
      </c>
      <c r="E95" s="243" t="s">
        <v>1192</v>
      </c>
      <c r="G95" s="250" t="s">
        <v>700</v>
      </c>
      <c r="I95" s="243">
        <v>2017</v>
      </c>
      <c r="J95" s="243">
        <v>2017</v>
      </c>
      <c r="K95" s="243" t="s">
        <v>94</v>
      </c>
      <c r="O95" s="243" t="s">
        <v>1032</v>
      </c>
      <c r="Q95" s="243" t="s">
        <v>738</v>
      </c>
      <c r="S95" s="253">
        <v>4326</v>
      </c>
      <c r="T95" s="243" t="s">
        <v>743</v>
      </c>
      <c r="U95" s="243">
        <v>20190409</v>
      </c>
      <c r="V95" s="243" t="s">
        <v>1010</v>
      </c>
      <c r="W95" s="243" t="s">
        <v>766</v>
      </c>
      <c r="X95" s="243" t="s">
        <v>88</v>
      </c>
    </row>
    <row r="96" spans="1:45" ht="15" hidden="1" customHeight="1" x14ac:dyDescent="0.25">
      <c r="A96" s="243"/>
      <c r="C96" s="241" t="s">
        <v>261</v>
      </c>
      <c r="E96" s="243" t="s">
        <v>1192</v>
      </c>
      <c r="G96" s="250" t="s">
        <v>700</v>
      </c>
      <c r="I96" s="243">
        <v>2010</v>
      </c>
      <c r="J96" s="243">
        <v>2010</v>
      </c>
      <c r="K96" s="243" t="s">
        <v>5</v>
      </c>
      <c r="O96" s="243" t="s">
        <v>1045</v>
      </c>
      <c r="Q96" s="243" t="s">
        <v>739</v>
      </c>
      <c r="T96" s="247" t="s">
        <v>115</v>
      </c>
      <c r="U96" s="243">
        <v>20190116</v>
      </c>
      <c r="V96" s="243" t="s">
        <v>91</v>
      </c>
      <c r="X96" s="243" t="s">
        <v>87</v>
      </c>
    </row>
    <row r="97" spans="1:45" ht="15" hidden="1" customHeight="1" x14ac:dyDescent="0.25">
      <c r="A97" s="243"/>
      <c r="C97" s="241" t="s">
        <v>260</v>
      </c>
      <c r="E97" s="243" t="s">
        <v>1192</v>
      </c>
      <c r="G97" s="250" t="s">
        <v>700</v>
      </c>
      <c r="I97" s="243">
        <v>2010</v>
      </c>
      <c r="J97" s="243">
        <v>2010</v>
      </c>
      <c r="K97" s="243" t="s">
        <v>5</v>
      </c>
      <c r="O97" s="243" t="s">
        <v>1046</v>
      </c>
      <c r="T97" s="243" t="s">
        <v>96</v>
      </c>
      <c r="U97" s="243">
        <v>20190116</v>
      </c>
      <c r="V97" s="243" t="s">
        <v>91</v>
      </c>
      <c r="X97" s="243" t="s">
        <v>87</v>
      </c>
    </row>
    <row r="98" spans="1:45" ht="15" hidden="1" customHeight="1" x14ac:dyDescent="0.25">
      <c r="A98" s="243"/>
      <c r="C98" s="241" t="s">
        <v>259</v>
      </c>
      <c r="E98" s="243" t="s">
        <v>1192</v>
      </c>
      <c r="G98" s="250" t="s">
        <v>700</v>
      </c>
      <c r="I98" s="243">
        <v>2010</v>
      </c>
      <c r="J98" s="243">
        <v>2010</v>
      </c>
      <c r="K98" s="243" t="s">
        <v>5</v>
      </c>
      <c r="O98" s="243" t="s">
        <v>1047</v>
      </c>
      <c r="T98" s="243" t="s">
        <v>122</v>
      </c>
      <c r="U98" s="243">
        <v>20190116</v>
      </c>
      <c r="V98" s="243" t="s">
        <v>91</v>
      </c>
      <c r="X98" s="243" t="s">
        <v>144</v>
      </c>
    </row>
    <row r="99" spans="1:45" ht="15" hidden="1" customHeight="1" x14ac:dyDescent="0.25">
      <c r="A99" s="243"/>
      <c r="C99" s="241" t="s">
        <v>258</v>
      </c>
      <c r="E99" s="243" t="s">
        <v>1192</v>
      </c>
      <c r="G99" s="250" t="s">
        <v>700</v>
      </c>
      <c r="I99" s="243">
        <v>2010</v>
      </c>
      <c r="J99" s="243">
        <v>2010</v>
      </c>
      <c r="K99" s="243" t="s">
        <v>5</v>
      </c>
      <c r="O99" s="243" t="s">
        <v>1048</v>
      </c>
      <c r="T99" s="243" t="s">
        <v>127</v>
      </c>
      <c r="U99" s="243">
        <v>20190116</v>
      </c>
      <c r="V99" s="243" t="s">
        <v>91</v>
      </c>
      <c r="X99" s="243" t="s">
        <v>144</v>
      </c>
    </row>
    <row r="100" spans="1:45" ht="15" hidden="1" customHeight="1" x14ac:dyDescent="0.25">
      <c r="A100" s="243"/>
      <c r="C100" s="241" t="s">
        <v>284</v>
      </c>
      <c r="E100" s="243" t="s">
        <v>1192</v>
      </c>
      <c r="G100" s="250" t="s">
        <v>700</v>
      </c>
      <c r="I100" s="243">
        <v>2010</v>
      </c>
      <c r="J100" s="243">
        <v>2010</v>
      </c>
      <c r="K100" s="243" t="s">
        <v>5</v>
      </c>
      <c r="O100" s="243" t="s">
        <v>1049</v>
      </c>
      <c r="T100" s="243" t="s">
        <v>140</v>
      </c>
      <c r="U100" s="243">
        <v>20190116</v>
      </c>
      <c r="V100" s="243" t="s">
        <v>91</v>
      </c>
      <c r="X100" s="243" t="s">
        <v>144</v>
      </c>
    </row>
    <row r="101" spans="1:45" ht="15" hidden="1" customHeight="1" x14ac:dyDescent="0.25">
      <c r="A101" s="243"/>
      <c r="C101" s="241" t="s">
        <v>181</v>
      </c>
      <c r="E101" s="243" t="s">
        <v>1192</v>
      </c>
      <c r="G101" s="250" t="s">
        <v>700</v>
      </c>
      <c r="I101" s="243">
        <v>2019</v>
      </c>
      <c r="J101" s="243">
        <v>2019</v>
      </c>
      <c r="K101" s="243" t="s">
        <v>157</v>
      </c>
      <c r="O101" s="243" t="s">
        <v>1050</v>
      </c>
      <c r="T101" s="247" t="s">
        <v>156</v>
      </c>
      <c r="U101" s="243">
        <v>20190117</v>
      </c>
      <c r="V101" s="243" t="s">
        <v>91</v>
      </c>
      <c r="X101" s="243" t="s">
        <v>158</v>
      </c>
      <c r="AS101" s="243" t="s">
        <v>151</v>
      </c>
    </row>
    <row r="102" spans="1:45" ht="15" hidden="1" customHeight="1" x14ac:dyDescent="0.25">
      <c r="A102" s="243"/>
      <c r="C102" s="241" t="s">
        <v>279</v>
      </c>
      <c r="E102" s="243" t="s">
        <v>1192</v>
      </c>
      <c r="G102" s="250" t="s">
        <v>700</v>
      </c>
      <c r="I102" s="243">
        <v>2018</v>
      </c>
      <c r="J102" s="243">
        <v>2018</v>
      </c>
      <c r="K102" s="243" t="s">
        <v>157</v>
      </c>
      <c r="O102" s="243" t="s">
        <v>1051</v>
      </c>
      <c r="T102" s="243" t="s">
        <v>155</v>
      </c>
      <c r="U102" s="243">
        <v>20190117</v>
      </c>
      <c r="V102" s="243" t="s">
        <v>91</v>
      </c>
      <c r="X102" s="243" t="s">
        <v>158</v>
      </c>
      <c r="AS102" s="243" t="s">
        <v>151</v>
      </c>
    </row>
    <row r="103" spans="1:45" ht="15" hidden="1" customHeight="1" x14ac:dyDescent="0.25">
      <c r="A103" s="243"/>
      <c r="C103" s="241" t="s">
        <v>182</v>
      </c>
      <c r="E103" s="243" t="s">
        <v>1192</v>
      </c>
      <c r="G103" s="250" t="s">
        <v>700</v>
      </c>
      <c r="I103" s="243">
        <v>2019</v>
      </c>
      <c r="J103" s="243">
        <v>2019</v>
      </c>
      <c r="K103" s="243" t="s">
        <v>157</v>
      </c>
      <c r="O103" s="243" t="s">
        <v>1052</v>
      </c>
      <c r="T103" s="243" t="s">
        <v>154</v>
      </c>
      <c r="U103" s="243">
        <v>20190117</v>
      </c>
      <c r="V103" s="243" t="s">
        <v>91</v>
      </c>
      <c r="X103" s="243" t="s">
        <v>159</v>
      </c>
      <c r="AS103" s="243" t="s">
        <v>152</v>
      </c>
    </row>
    <row r="104" spans="1:45" ht="15" hidden="1" customHeight="1" x14ac:dyDescent="0.25">
      <c r="A104" s="243"/>
      <c r="C104" s="241" t="s">
        <v>280</v>
      </c>
      <c r="E104" s="243" t="s">
        <v>1192</v>
      </c>
      <c r="G104" s="250" t="s">
        <v>700</v>
      </c>
      <c r="I104" s="243">
        <v>2018</v>
      </c>
      <c r="J104" s="243">
        <v>2018</v>
      </c>
      <c r="K104" s="243" t="s">
        <v>157</v>
      </c>
      <c r="O104" s="243" t="s">
        <v>1053</v>
      </c>
      <c r="T104" s="243" t="s">
        <v>153</v>
      </c>
      <c r="U104" s="243">
        <v>20190117</v>
      </c>
      <c r="V104" s="243" t="s">
        <v>91</v>
      </c>
      <c r="X104" s="243" t="s">
        <v>159</v>
      </c>
      <c r="AS104" s="243" t="s">
        <v>152</v>
      </c>
    </row>
    <row r="105" spans="1:45" ht="15" hidden="1" customHeight="1" x14ac:dyDescent="0.25">
      <c r="A105" s="243"/>
      <c r="C105" s="241" t="s">
        <v>301</v>
      </c>
      <c r="E105" s="243" t="s">
        <v>1192</v>
      </c>
      <c r="G105" s="250" t="s">
        <v>700</v>
      </c>
      <c r="I105" s="243">
        <v>2018</v>
      </c>
      <c r="J105" s="243">
        <v>2017</v>
      </c>
      <c r="K105" s="243" t="s">
        <v>187</v>
      </c>
      <c r="O105" s="243" t="s">
        <v>1060</v>
      </c>
      <c r="T105" s="243" t="s">
        <v>309</v>
      </c>
      <c r="U105" s="243">
        <v>20190111</v>
      </c>
      <c r="V105" s="243" t="s">
        <v>91</v>
      </c>
      <c r="X105" s="243" t="s">
        <v>144</v>
      </c>
      <c r="AS105" s="243" t="s">
        <v>189</v>
      </c>
    </row>
    <row r="106" spans="1:45" ht="15" hidden="1" customHeight="1" x14ac:dyDescent="0.25">
      <c r="A106" s="243"/>
      <c r="C106" s="241" t="s">
        <v>303</v>
      </c>
      <c r="E106" s="243" t="s">
        <v>1192</v>
      </c>
      <c r="G106" s="250" t="s">
        <v>700</v>
      </c>
      <c r="I106" s="243">
        <v>2017</v>
      </c>
      <c r="J106" s="243">
        <v>2017</v>
      </c>
      <c r="K106" s="243" t="s">
        <v>191</v>
      </c>
      <c r="O106" s="243" t="s">
        <v>1036</v>
      </c>
      <c r="T106" s="243" t="s">
        <v>196</v>
      </c>
      <c r="U106" s="243">
        <v>20190118</v>
      </c>
      <c r="V106" s="243" t="s">
        <v>91</v>
      </c>
      <c r="X106" s="243" t="s">
        <v>198</v>
      </c>
      <c r="AR106" s="243" t="s">
        <v>197</v>
      </c>
      <c r="AS106" s="243" t="s">
        <v>199</v>
      </c>
    </row>
    <row r="107" spans="1:45" ht="15" hidden="1" customHeight="1" x14ac:dyDescent="0.25">
      <c r="A107" s="243"/>
      <c r="C107" s="241" t="s">
        <v>274</v>
      </c>
      <c r="E107" s="243" t="s">
        <v>1192</v>
      </c>
      <c r="G107" s="250" t="s">
        <v>700</v>
      </c>
      <c r="I107" s="243">
        <v>2016</v>
      </c>
      <c r="J107" s="243">
        <v>2016</v>
      </c>
      <c r="K107" s="243" t="s">
        <v>204</v>
      </c>
      <c r="O107" s="252" t="s">
        <v>1061</v>
      </c>
      <c r="Q107" s="252"/>
      <c r="R107" s="261"/>
      <c r="S107" s="261"/>
      <c r="T107" s="247" t="s">
        <v>273</v>
      </c>
      <c r="U107" s="243">
        <v>20190118</v>
      </c>
      <c r="V107" s="243" t="s">
        <v>91</v>
      </c>
      <c r="AJ107" s="261"/>
      <c r="AK107" s="261"/>
      <c r="AL107" s="261"/>
      <c r="AM107" s="261"/>
      <c r="AN107" s="261"/>
      <c r="AO107" s="261"/>
      <c r="AP107" s="261"/>
      <c r="AQ107" s="261"/>
    </row>
    <row r="108" spans="1:45" ht="15" hidden="1" customHeight="1" x14ac:dyDescent="0.25">
      <c r="A108" s="243"/>
      <c r="C108" s="241" t="s">
        <v>276</v>
      </c>
      <c r="E108" s="243" t="s">
        <v>1192</v>
      </c>
      <c r="G108" s="250" t="s">
        <v>700</v>
      </c>
      <c r="I108" s="243">
        <v>2016</v>
      </c>
      <c r="J108" s="243">
        <v>2016</v>
      </c>
      <c r="K108" s="243" t="s">
        <v>204</v>
      </c>
      <c r="O108" s="243" t="s">
        <v>1062</v>
      </c>
      <c r="T108" s="247" t="s">
        <v>205</v>
      </c>
      <c r="U108" s="243">
        <v>20190118</v>
      </c>
      <c r="V108" s="243" t="s">
        <v>91</v>
      </c>
    </row>
    <row r="109" spans="1:45" ht="15" hidden="1" customHeight="1" x14ac:dyDescent="0.25">
      <c r="A109" s="243"/>
      <c r="C109" s="241" t="s">
        <v>1749</v>
      </c>
      <c r="E109" s="243" t="s">
        <v>1192</v>
      </c>
      <c r="G109" s="250" t="s">
        <v>700</v>
      </c>
      <c r="I109" s="243">
        <v>2014</v>
      </c>
      <c r="J109" s="243">
        <v>2014</v>
      </c>
      <c r="K109" s="242" t="s">
        <v>781</v>
      </c>
      <c r="O109" s="243" t="s">
        <v>1177</v>
      </c>
      <c r="T109" s="243" t="s">
        <v>179</v>
      </c>
      <c r="U109" s="243">
        <v>20181210</v>
      </c>
      <c r="V109" s="243" t="s">
        <v>91</v>
      </c>
      <c r="X109" s="243" t="s">
        <v>211</v>
      </c>
      <c r="AS109" s="243" t="s">
        <v>201</v>
      </c>
    </row>
    <row r="110" spans="1:45" ht="15" hidden="1" customHeight="1" x14ac:dyDescent="0.25">
      <c r="A110" s="243"/>
      <c r="C110" s="241" t="s">
        <v>1750</v>
      </c>
      <c r="E110" s="243" t="s">
        <v>1192</v>
      </c>
      <c r="G110" s="250" t="s">
        <v>700</v>
      </c>
      <c r="I110" s="243">
        <v>2014</v>
      </c>
      <c r="J110" s="243">
        <v>2014</v>
      </c>
      <c r="K110" s="242" t="s">
        <v>781</v>
      </c>
      <c r="O110" s="243" t="s">
        <v>1178</v>
      </c>
      <c r="T110" s="243" t="s">
        <v>178</v>
      </c>
      <c r="U110" s="243">
        <v>20181210</v>
      </c>
      <c r="V110" s="243" t="s">
        <v>91</v>
      </c>
      <c r="X110" s="243" t="s">
        <v>158</v>
      </c>
    </row>
    <row r="111" spans="1:45" ht="15" hidden="1" customHeight="1" x14ac:dyDescent="0.25">
      <c r="A111" s="243"/>
      <c r="C111" s="241" t="s">
        <v>248</v>
      </c>
      <c r="E111" s="243" t="s">
        <v>1192</v>
      </c>
      <c r="G111" s="250" t="s">
        <v>700</v>
      </c>
      <c r="AS111" s="243" t="s">
        <v>209</v>
      </c>
    </row>
    <row r="112" spans="1:45" ht="15" hidden="1" customHeight="1" x14ac:dyDescent="0.25">
      <c r="A112" s="243"/>
      <c r="C112" s="241" t="s">
        <v>1751</v>
      </c>
      <c r="E112" s="243" t="s">
        <v>1192</v>
      </c>
      <c r="G112" s="250" t="s">
        <v>700</v>
      </c>
      <c r="I112" s="243">
        <v>2014</v>
      </c>
      <c r="J112" s="243">
        <v>2014</v>
      </c>
      <c r="K112" s="242" t="s">
        <v>781</v>
      </c>
      <c r="O112" s="243" t="s">
        <v>1178</v>
      </c>
      <c r="T112" s="243" t="s">
        <v>178</v>
      </c>
      <c r="U112" s="243">
        <v>20181210</v>
      </c>
      <c r="V112" s="243" t="s">
        <v>91</v>
      </c>
      <c r="X112" s="243" t="s">
        <v>158</v>
      </c>
    </row>
    <row r="113" spans="1:45" ht="15" hidden="1" customHeight="1" x14ac:dyDescent="0.25">
      <c r="A113" s="243"/>
      <c r="C113" s="241" t="s">
        <v>249</v>
      </c>
      <c r="E113" s="243" t="s">
        <v>1192</v>
      </c>
      <c r="G113" s="250" t="s">
        <v>700</v>
      </c>
    </row>
    <row r="114" spans="1:45" ht="15" hidden="1" customHeight="1" x14ac:dyDescent="0.25">
      <c r="A114" s="243"/>
      <c r="C114" s="241" t="s">
        <v>262</v>
      </c>
      <c r="E114" s="243" t="s">
        <v>1192</v>
      </c>
      <c r="G114" s="250" t="s">
        <v>700</v>
      </c>
      <c r="I114" s="243">
        <v>2018</v>
      </c>
      <c r="J114" s="243">
        <v>2018</v>
      </c>
      <c r="K114" s="243" t="s">
        <v>5</v>
      </c>
      <c r="O114" s="243" t="s">
        <v>1063</v>
      </c>
      <c r="T114" s="243" t="s">
        <v>214</v>
      </c>
      <c r="U114" s="243">
        <v>20180118</v>
      </c>
      <c r="V114" s="243" t="s">
        <v>91</v>
      </c>
      <c r="X114" s="243" t="s">
        <v>144</v>
      </c>
      <c r="AS114" s="243" t="s">
        <v>215</v>
      </c>
    </row>
    <row r="115" spans="1:45" ht="15" hidden="1" customHeight="1" x14ac:dyDescent="0.25">
      <c r="A115" s="243"/>
      <c r="C115" s="241" t="s">
        <v>263</v>
      </c>
      <c r="E115" s="243" t="s">
        <v>1192</v>
      </c>
      <c r="G115" s="250" t="s">
        <v>700</v>
      </c>
      <c r="I115" s="243">
        <v>2018</v>
      </c>
      <c r="J115" s="243">
        <v>2017</v>
      </c>
      <c r="K115" s="243" t="s">
        <v>5</v>
      </c>
      <c r="O115" s="243" t="s">
        <v>1064</v>
      </c>
      <c r="T115" s="243" t="s">
        <v>222</v>
      </c>
      <c r="U115" s="243">
        <v>20180121</v>
      </c>
      <c r="V115" s="243" t="s">
        <v>91</v>
      </c>
      <c r="X115" s="243" t="s">
        <v>144</v>
      </c>
      <c r="AS115" s="243" t="s">
        <v>223</v>
      </c>
    </row>
    <row r="116" spans="1:45" ht="15" hidden="1" customHeight="1" x14ac:dyDescent="0.25">
      <c r="A116" s="243"/>
      <c r="C116" s="241" t="s">
        <v>265</v>
      </c>
      <c r="E116" s="243" t="s">
        <v>1192</v>
      </c>
      <c r="G116" s="250" t="s">
        <v>700</v>
      </c>
      <c r="I116" s="243">
        <v>2018</v>
      </c>
      <c r="J116" s="243">
        <v>2017</v>
      </c>
      <c r="K116" s="243" t="s">
        <v>226</v>
      </c>
      <c r="O116" s="243" t="s">
        <v>1037</v>
      </c>
      <c r="T116" s="243" t="s">
        <v>225</v>
      </c>
      <c r="U116" s="243">
        <v>20180121</v>
      </c>
      <c r="V116" s="243" t="s">
        <v>91</v>
      </c>
      <c r="X116" s="243" t="s">
        <v>230</v>
      </c>
    </row>
    <row r="117" spans="1:45" ht="15" hidden="1" customHeight="1" x14ac:dyDescent="0.25">
      <c r="A117" s="243"/>
      <c r="C117" s="241" t="s">
        <v>231</v>
      </c>
      <c r="D117" s="262"/>
      <c r="E117" s="243" t="s">
        <v>1192</v>
      </c>
      <c r="G117" s="250" t="s">
        <v>700</v>
      </c>
    </row>
    <row r="118" spans="1:45" ht="15" hidden="1" customHeight="1" x14ac:dyDescent="0.25">
      <c r="A118" s="243"/>
      <c r="C118" s="241" t="s">
        <v>232</v>
      </c>
      <c r="D118" s="262"/>
      <c r="E118" s="243" t="s">
        <v>1192</v>
      </c>
      <c r="G118" s="250" t="s">
        <v>700</v>
      </c>
    </row>
    <row r="119" spans="1:45" ht="15" hidden="1" customHeight="1" x14ac:dyDescent="0.25">
      <c r="A119" s="243"/>
      <c r="C119" s="241" t="s">
        <v>266</v>
      </c>
      <c r="E119" s="243" t="s">
        <v>1192</v>
      </c>
      <c r="G119" s="250" t="s">
        <v>700</v>
      </c>
      <c r="I119" s="243">
        <v>2010</v>
      </c>
      <c r="J119" s="243">
        <v>2010</v>
      </c>
      <c r="K119" s="243" t="s">
        <v>5</v>
      </c>
      <c r="O119" s="243" t="s">
        <v>1066</v>
      </c>
      <c r="T119" s="243" t="s">
        <v>141</v>
      </c>
      <c r="U119" s="243">
        <v>20190116</v>
      </c>
      <c r="V119" s="243" t="s">
        <v>91</v>
      </c>
      <c r="X119" s="243" t="s">
        <v>144</v>
      </c>
    </row>
    <row r="120" spans="1:45" ht="15" hidden="1" customHeight="1" x14ac:dyDescent="0.25">
      <c r="A120" s="243"/>
      <c r="C120" s="241" t="s">
        <v>270</v>
      </c>
      <c r="E120" s="243" t="s">
        <v>1192</v>
      </c>
      <c r="G120" s="250" t="s">
        <v>700</v>
      </c>
      <c r="I120" s="243">
        <v>2019</v>
      </c>
      <c r="J120" s="243">
        <v>2019</v>
      </c>
      <c r="K120" s="243" t="s">
        <v>219</v>
      </c>
      <c r="O120" s="243" t="s">
        <v>1065</v>
      </c>
      <c r="T120" s="243" t="s">
        <v>218</v>
      </c>
      <c r="U120" s="243">
        <v>20180121</v>
      </c>
      <c r="V120" s="243" t="s">
        <v>91</v>
      </c>
      <c r="X120" s="243" t="s">
        <v>144</v>
      </c>
      <c r="AS120" s="243" t="s">
        <v>220</v>
      </c>
    </row>
    <row r="121" spans="1:45" ht="15" hidden="1" customHeight="1" x14ac:dyDescent="0.25">
      <c r="A121" s="243"/>
      <c r="C121" s="241" t="s">
        <v>251</v>
      </c>
      <c r="E121" s="243" t="s">
        <v>1192</v>
      </c>
      <c r="G121" s="250" t="s">
        <v>700</v>
      </c>
      <c r="K121" s="243" t="s">
        <v>65</v>
      </c>
      <c r="U121" s="253" t="s">
        <v>176</v>
      </c>
      <c r="V121" s="243" t="s">
        <v>72</v>
      </c>
      <c r="W121" s="247" t="s">
        <v>761</v>
      </c>
      <c r="X121" s="243" t="s">
        <v>210</v>
      </c>
      <c r="AS121" s="243" t="s">
        <v>150</v>
      </c>
    </row>
    <row r="122" spans="1:45" ht="15" hidden="1" customHeight="1" x14ac:dyDescent="0.25">
      <c r="A122" s="243"/>
      <c r="C122" s="241" t="s">
        <v>1752</v>
      </c>
      <c r="E122" s="243" t="s">
        <v>1192</v>
      </c>
      <c r="G122" s="250" t="s">
        <v>700</v>
      </c>
      <c r="I122" s="243">
        <v>2014</v>
      </c>
      <c r="J122" s="243">
        <v>2014</v>
      </c>
      <c r="K122" s="242" t="s">
        <v>781</v>
      </c>
      <c r="O122" s="243" t="s">
        <v>1181</v>
      </c>
      <c r="T122" s="243" t="s">
        <v>236</v>
      </c>
      <c r="U122" s="253">
        <v>20181210</v>
      </c>
      <c r="V122" s="243" t="s">
        <v>91</v>
      </c>
      <c r="X122" s="243" t="s">
        <v>158</v>
      </c>
      <c r="AS122" s="243" t="s">
        <v>237</v>
      </c>
    </row>
    <row r="123" spans="1:45" ht="15" hidden="1" customHeight="1" x14ac:dyDescent="0.25">
      <c r="A123" s="243"/>
      <c r="C123" s="241" t="s">
        <v>240</v>
      </c>
      <c r="D123" s="262"/>
      <c r="E123" s="243" t="s">
        <v>1192</v>
      </c>
      <c r="G123" s="250" t="s">
        <v>700</v>
      </c>
      <c r="U123" s="253"/>
    </row>
    <row r="124" spans="1:45" ht="15" hidden="1" customHeight="1" x14ac:dyDescent="0.25">
      <c r="A124" s="243"/>
      <c r="C124" s="241" t="s">
        <v>271</v>
      </c>
      <c r="E124" s="243" t="s">
        <v>1192</v>
      </c>
      <c r="G124" s="250" t="s">
        <v>700</v>
      </c>
      <c r="I124" s="243">
        <v>2015</v>
      </c>
      <c r="J124" s="243">
        <v>2015</v>
      </c>
      <c r="K124" s="243" t="s">
        <v>5</v>
      </c>
      <c r="O124" s="243" t="s">
        <v>1067</v>
      </c>
      <c r="T124" s="243" t="s">
        <v>238</v>
      </c>
      <c r="U124" s="243">
        <v>20190121</v>
      </c>
      <c r="V124" s="243" t="s">
        <v>91</v>
      </c>
      <c r="X124" s="243" t="s">
        <v>230</v>
      </c>
      <c r="AS124" s="243" t="s">
        <v>239</v>
      </c>
    </row>
    <row r="125" spans="1:45" ht="15" hidden="1" customHeight="1" x14ac:dyDescent="0.25">
      <c r="A125" s="243"/>
      <c r="C125" s="241" t="s">
        <v>1753</v>
      </c>
      <c r="E125" s="243" t="s">
        <v>1192</v>
      </c>
      <c r="G125" s="250" t="s">
        <v>700</v>
      </c>
      <c r="I125" s="243">
        <v>2014</v>
      </c>
      <c r="J125" s="243">
        <v>2014</v>
      </c>
      <c r="K125" s="242" t="s">
        <v>781</v>
      </c>
      <c r="O125" s="243" t="s">
        <v>1179</v>
      </c>
      <c r="T125" s="243" t="s">
        <v>242</v>
      </c>
      <c r="U125" s="253">
        <v>20181210</v>
      </c>
      <c r="V125" s="243" t="s">
        <v>91</v>
      </c>
      <c r="X125" s="243" t="s">
        <v>158</v>
      </c>
      <c r="AS125" s="243" t="s">
        <v>243</v>
      </c>
    </row>
    <row r="126" spans="1:45" ht="15" hidden="1" customHeight="1" x14ac:dyDescent="0.25">
      <c r="A126" s="243"/>
      <c r="C126" s="241" t="s">
        <v>246</v>
      </c>
      <c r="E126" s="243" t="s">
        <v>1192</v>
      </c>
      <c r="G126" s="250" t="s">
        <v>700</v>
      </c>
      <c r="K126" s="243" t="s">
        <v>65</v>
      </c>
      <c r="U126" s="253"/>
      <c r="V126" s="243" t="s">
        <v>72</v>
      </c>
      <c r="W126" s="247" t="s">
        <v>761</v>
      </c>
      <c r="X126" s="243" t="s">
        <v>386</v>
      </c>
    </row>
    <row r="127" spans="1:45" ht="15" hidden="1" customHeight="1" x14ac:dyDescent="0.25">
      <c r="A127" s="243"/>
      <c r="C127" s="241" t="s">
        <v>244</v>
      </c>
      <c r="E127" s="243" t="s">
        <v>1192</v>
      </c>
      <c r="G127" s="250" t="s">
        <v>700</v>
      </c>
      <c r="I127" s="243">
        <v>2010</v>
      </c>
      <c r="J127" s="243">
        <v>2010</v>
      </c>
      <c r="K127" s="243" t="s">
        <v>5</v>
      </c>
      <c r="O127" s="243" t="s">
        <v>1068</v>
      </c>
      <c r="T127" s="243" t="s">
        <v>142</v>
      </c>
      <c r="U127" s="243">
        <v>20190116</v>
      </c>
      <c r="V127" s="243" t="s">
        <v>91</v>
      </c>
      <c r="X127" s="243" t="s">
        <v>144</v>
      </c>
    </row>
    <row r="128" spans="1:45" ht="15" hidden="1" customHeight="1" x14ac:dyDescent="0.25">
      <c r="A128" s="243"/>
      <c r="E128" s="243" t="s">
        <v>389</v>
      </c>
      <c r="G128" s="250" t="s">
        <v>700</v>
      </c>
      <c r="I128" s="243">
        <v>2005</v>
      </c>
      <c r="J128" s="243">
        <v>2005</v>
      </c>
      <c r="K128" s="243" t="s">
        <v>94</v>
      </c>
      <c r="O128" s="243" t="s">
        <v>1038</v>
      </c>
      <c r="T128" s="243" t="s">
        <v>172</v>
      </c>
      <c r="U128" s="243">
        <v>20190117</v>
      </c>
      <c r="V128" s="243" t="s">
        <v>93</v>
      </c>
      <c r="X128" s="243" t="s">
        <v>89</v>
      </c>
      <c r="AS128" s="243" t="s">
        <v>92</v>
      </c>
    </row>
    <row r="129" spans="1:45" ht="15" hidden="1" customHeight="1" x14ac:dyDescent="0.25">
      <c r="A129" s="243"/>
      <c r="E129" s="243" t="s">
        <v>389</v>
      </c>
      <c r="G129" s="250" t="s">
        <v>700</v>
      </c>
      <c r="I129" s="243">
        <v>2014</v>
      </c>
      <c r="J129" s="243">
        <v>2014</v>
      </c>
      <c r="K129" s="242" t="s">
        <v>781</v>
      </c>
      <c r="O129" s="243" t="s">
        <v>1181</v>
      </c>
      <c r="T129" s="243" t="s">
        <v>177</v>
      </c>
      <c r="U129" s="243">
        <v>20181210</v>
      </c>
      <c r="V129" s="243" t="s">
        <v>91</v>
      </c>
      <c r="X129" s="243" t="s">
        <v>89</v>
      </c>
      <c r="AS129" s="243" t="s">
        <v>92</v>
      </c>
    </row>
    <row r="130" spans="1:45" ht="15" hidden="1" customHeight="1" x14ac:dyDescent="0.25">
      <c r="A130" s="243"/>
      <c r="E130" s="243" t="s">
        <v>389</v>
      </c>
      <c r="G130" s="250" t="s">
        <v>700</v>
      </c>
      <c r="I130" s="243" t="s">
        <v>164</v>
      </c>
      <c r="J130" s="243" t="s">
        <v>163</v>
      </c>
      <c r="K130" s="243" t="s">
        <v>162</v>
      </c>
      <c r="O130" s="243" t="s">
        <v>1039</v>
      </c>
      <c r="T130" s="243" t="s">
        <v>160</v>
      </c>
      <c r="U130" s="243">
        <v>20190117</v>
      </c>
      <c r="V130" s="243" t="s">
        <v>161</v>
      </c>
      <c r="W130" s="247" t="s">
        <v>765</v>
      </c>
      <c r="AS130" s="243" t="s">
        <v>190</v>
      </c>
    </row>
    <row r="131" spans="1:45" ht="15" hidden="1" customHeight="1" x14ac:dyDescent="0.25">
      <c r="A131" s="243"/>
      <c r="C131" s="241" t="s">
        <v>181</v>
      </c>
      <c r="E131" s="243" t="s">
        <v>389</v>
      </c>
      <c r="G131" s="250" t="s">
        <v>700</v>
      </c>
      <c r="I131" s="243">
        <v>2019</v>
      </c>
      <c r="J131" s="243">
        <v>2019</v>
      </c>
      <c r="K131" s="243" t="s">
        <v>157</v>
      </c>
      <c r="O131" s="243" t="s">
        <v>1050</v>
      </c>
      <c r="T131" s="243" t="s">
        <v>156</v>
      </c>
      <c r="U131" s="243">
        <v>20190117</v>
      </c>
      <c r="V131" s="243" t="s">
        <v>91</v>
      </c>
      <c r="X131" s="243" t="s">
        <v>158</v>
      </c>
      <c r="AS131" s="243" t="s">
        <v>151</v>
      </c>
    </row>
    <row r="132" spans="1:45" ht="15" hidden="1" customHeight="1" x14ac:dyDescent="0.25">
      <c r="A132" s="243"/>
      <c r="C132" s="241" t="s">
        <v>279</v>
      </c>
      <c r="E132" s="243" t="s">
        <v>389</v>
      </c>
      <c r="G132" s="250" t="s">
        <v>700</v>
      </c>
      <c r="I132" s="243">
        <v>2018</v>
      </c>
      <c r="J132" s="243">
        <v>2018</v>
      </c>
      <c r="K132" s="243" t="s">
        <v>157</v>
      </c>
      <c r="O132" s="243" t="s">
        <v>1051</v>
      </c>
      <c r="T132" s="243" t="s">
        <v>155</v>
      </c>
      <c r="U132" s="243">
        <v>20190117</v>
      </c>
      <c r="V132" s="243" t="s">
        <v>91</v>
      </c>
      <c r="X132" s="243" t="s">
        <v>158</v>
      </c>
      <c r="AS132" s="243" t="s">
        <v>151</v>
      </c>
    </row>
    <row r="133" spans="1:45" ht="15" hidden="1" customHeight="1" x14ac:dyDescent="0.25">
      <c r="A133" s="243"/>
      <c r="C133" s="241" t="s">
        <v>182</v>
      </c>
      <c r="E133" s="243" t="s">
        <v>389</v>
      </c>
      <c r="G133" s="250" t="s">
        <v>700</v>
      </c>
      <c r="I133" s="243">
        <v>2019</v>
      </c>
      <c r="J133" s="243">
        <v>2019</v>
      </c>
      <c r="K133" s="243" t="s">
        <v>157</v>
      </c>
      <c r="O133" s="243" t="s">
        <v>1052</v>
      </c>
      <c r="T133" s="243" t="s">
        <v>154</v>
      </c>
      <c r="U133" s="243">
        <v>20190117</v>
      </c>
      <c r="V133" s="243" t="s">
        <v>91</v>
      </c>
      <c r="X133" s="243" t="s">
        <v>159</v>
      </c>
      <c r="AS133" s="243" t="s">
        <v>152</v>
      </c>
    </row>
    <row r="134" spans="1:45" ht="15" hidden="1" customHeight="1" x14ac:dyDescent="0.25">
      <c r="A134" s="243"/>
      <c r="C134" s="241" t="s">
        <v>280</v>
      </c>
      <c r="E134" s="243" t="s">
        <v>389</v>
      </c>
      <c r="G134" s="250" t="s">
        <v>700</v>
      </c>
      <c r="I134" s="243">
        <v>2018</v>
      </c>
      <c r="J134" s="243">
        <v>2018</v>
      </c>
      <c r="K134" s="243" t="s">
        <v>157</v>
      </c>
      <c r="O134" s="243" t="s">
        <v>1053</v>
      </c>
      <c r="T134" s="243" t="s">
        <v>153</v>
      </c>
      <c r="U134" s="243">
        <v>20190117</v>
      </c>
      <c r="V134" s="243" t="s">
        <v>91</v>
      </c>
      <c r="X134" s="243" t="s">
        <v>159</v>
      </c>
      <c r="AS134" s="243" t="s">
        <v>152</v>
      </c>
    </row>
    <row r="135" spans="1:45" ht="15" hidden="1" customHeight="1" x14ac:dyDescent="0.25">
      <c r="A135" s="243"/>
      <c r="C135" s="241" t="s">
        <v>1749</v>
      </c>
      <c r="E135" s="243" t="s">
        <v>389</v>
      </c>
      <c r="G135" s="250" t="s">
        <v>700</v>
      </c>
      <c r="I135" s="243">
        <v>2014</v>
      </c>
      <c r="J135" s="243">
        <v>2014</v>
      </c>
      <c r="K135" s="242" t="s">
        <v>781</v>
      </c>
      <c r="O135" s="243" t="s">
        <v>1177</v>
      </c>
      <c r="T135" s="243" t="s">
        <v>179</v>
      </c>
      <c r="U135" s="243">
        <v>20181210</v>
      </c>
      <c r="V135" s="243" t="s">
        <v>91</v>
      </c>
      <c r="X135" s="243" t="s">
        <v>211</v>
      </c>
      <c r="AS135" s="243" t="s">
        <v>201</v>
      </c>
    </row>
    <row r="136" spans="1:45" ht="15" hidden="1" customHeight="1" x14ac:dyDescent="0.25">
      <c r="A136" s="243"/>
      <c r="C136" s="241" t="s">
        <v>248</v>
      </c>
      <c r="E136" s="243" t="s">
        <v>389</v>
      </c>
      <c r="G136" s="250" t="s">
        <v>700</v>
      </c>
      <c r="AS136" s="243" t="s">
        <v>209</v>
      </c>
    </row>
    <row r="137" spans="1:45" ht="15" hidden="1" customHeight="1" x14ac:dyDescent="0.25">
      <c r="A137" s="243"/>
      <c r="C137" s="241" t="s">
        <v>249</v>
      </c>
      <c r="E137" s="243" t="s">
        <v>389</v>
      </c>
      <c r="G137" s="250" t="s">
        <v>700</v>
      </c>
    </row>
    <row r="138" spans="1:45" ht="15" hidden="1" customHeight="1" x14ac:dyDescent="0.25">
      <c r="A138" s="243"/>
      <c r="C138" s="241" t="s">
        <v>1754</v>
      </c>
      <c r="E138" s="243" t="s">
        <v>389</v>
      </c>
      <c r="G138" s="250" t="s">
        <v>700</v>
      </c>
      <c r="I138" s="243">
        <v>2014</v>
      </c>
      <c r="J138" s="243">
        <v>2014</v>
      </c>
      <c r="K138" s="242" t="s">
        <v>781</v>
      </c>
      <c r="O138" s="243" t="s">
        <v>1176</v>
      </c>
      <c r="T138" s="243" t="s">
        <v>234</v>
      </c>
      <c r="U138" s="243">
        <v>20181210</v>
      </c>
      <c r="V138" s="243" t="s">
        <v>91</v>
      </c>
      <c r="X138" s="243" t="s">
        <v>158</v>
      </c>
      <c r="AS138" s="243" t="s">
        <v>235</v>
      </c>
    </row>
    <row r="139" spans="1:45" ht="15" hidden="1" customHeight="1" x14ac:dyDescent="0.25">
      <c r="A139" s="243"/>
      <c r="C139" s="241" t="s">
        <v>1752</v>
      </c>
      <c r="E139" s="243" t="s">
        <v>389</v>
      </c>
      <c r="G139" s="250" t="s">
        <v>700</v>
      </c>
      <c r="I139" s="243">
        <v>2014</v>
      </c>
      <c r="J139" s="243">
        <v>2014</v>
      </c>
      <c r="K139" s="242" t="s">
        <v>781</v>
      </c>
      <c r="O139" s="243" t="s">
        <v>1181</v>
      </c>
      <c r="T139" s="243" t="s">
        <v>236</v>
      </c>
      <c r="U139" s="243">
        <v>20181210</v>
      </c>
      <c r="V139" s="243" t="s">
        <v>91</v>
      </c>
      <c r="X139" s="243" t="s">
        <v>158</v>
      </c>
      <c r="AS139" s="243" t="s">
        <v>237</v>
      </c>
    </row>
    <row r="140" spans="1:45" ht="15" hidden="1" customHeight="1" x14ac:dyDescent="0.25">
      <c r="A140" s="243"/>
      <c r="C140" s="241" t="s">
        <v>1755</v>
      </c>
      <c r="E140" s="243" t="s">
        <v>389</v>
      </c>
      <c r="G140" s="250" t="s">
        <v>700</v>
      </c>
      <c r="I140" s="243">
        <v>2014</v>
      </c>
      <c r="J140" s="243">
        <v>2014</v>
      </c>
      <c r="K140" s="242" t="s">
        <v>781</v>
      </c>
      <c r="O140" s="243" t="s">
        <v>1180</v>
      </c>
      <c r="V140" s="243" t="s">
        <v>91</v>
      </c>
      <c r="X140" s="243" t="s">
        <v>158</v>
      </c>
    </row>
    <row r="141" spans="1:45" ht="15" hidden="1" customHeight="1" x14ac:dyDescent="0.25">
      <c r="A141" s="243"/>
      <c r="C141" s="241" t="s">
        <v>167</v>
      </c>
      <c r="E141" s="243" t="s">
        <v>390</v>
      </c>
      <c r="G141" s="250" t="s">
        <v>700</v>
      </c>
      <c r="I141" s="243">
        <v>2010</v>
      </c>
      <c r="J141" s="243">
        <v>2020</v>
      </c>
      <c r="K141" s="243" t="s">
        <v>60</v>
      </c>
      <c r="O141" s="243" t="s">
        <v>1041</v>
      </c>
      <c r="T141" s="243" t="s">
        <v>170</v>
      </c>
      <c r="U141" s="243">
        <v>20181109</v>
      </c>
      <c r="V141" s="243" t="s">
        <v>62</v>
      </c>
      <c r="X141" s="243">
        <v>1000</v>
      </c>
      <c r="AR141" s="243" t="s">
        <v>68</v>
      </c>
      <c r="AS141" s="243" t="s">
        <v>64</v>
      </c>
    </row>
    <row r="142" spans="1:45" ht="15" hidden="1" customHeight="1" x14ac:dyDescent="0.25">
      <c r="A142" s="243"/>
      <c r="C142" s="241" t="s">
        <v>166</v>
      </c>
      <c r="E142" s="243" t="s">
        <v>390</v>
      </c>
      <c r="G142" s="250" t="s">
        <v>700</v>
      </c>
      <c r="I142" s="243">
        <v>2010</v>
      </c>
      <c r="J142" s="243">
        <v>2020</v>
      </c>
      <c r="K142" s="243" t="s">
        <v>60</v>
      </c>
      <c r="O142" s="243" t="s">
        <v>1040</v>
      </c>
      <c r="T142" s="243" t="s">
        <v>169</v>
      </c>
      <c r="U142" s="243">
        <v>20181109</v>
      </c>
      <c r="V142" s="243" t="s">
        <v>62</v>
      </c>
      <c r="X142" s="243">
        <v>100</v>
      </c>
      <c r="AR142" s="243" t="s">
        <v>69</v>
      </c>
      <c r="AS142" s="243" t="s">
        <v>64</v>
      </c>
    </row>
    <row r="143" spans="1:45" ht="15" hidden="1" customHeight="1" x14ac:dyDescent="0.25">
      <c r="A143" s="243"/>
      <c r="C143" s="241" t="s">
        <v>168</v>
      </c>
      <c r="E143" s="243" t="s">
        <v>390</v>
      </c>
      <c r="G143" s="250" t="s">
        <v>700</v>
      </c>
      <c r="I143" s="243">
        <v>2010</v>
      </c>
      <c r="J143" s="243">
        <v>2020</v>
      </c>
      <c r="K143" s="243" t="s">
        <v>60</v>
      </c>
      <c r="O143" s="243" t="s">
        <v>1042</v>
      </c>
      <c r="T143" s="243" t="s">
        <v>171</v>
      </c>
      <c r="U143" s="243">
        <v>20181109</v>
      </c>
      <c r="V143" s="243" t="s">
        <v>62</v>
      </c>
      <c r="X143" s="243">
        <v>1000</v>
      </c>
      <c r="AR143" s="243" t="s">
        <v>68</v>
      </c>
      <c r="AS143" s="243" t="s">
        <v>64</v>
      </c>
    </row>
    <row r="144" spans="1:45" ht="15" hidden="1" customHeight="1" x14ac:dyDescent="0.25">
      <c r="A144" s="243"/>
      <c r="C144" s="241" t="s">
        <v>97</v>
      </c>
      <c r="E144" s="243" t="s">
        <v>390</v>
      </c>
      <c r="G144" s="250" t="s">
        <v>700</v>
      </c>
      <c r="I144" s="243">
        <v>2010</v>
      </c>
      <c r="J144" s="243">
        <v>2010</v>
      </c>
      <c r="K144" s="243" t="s">
        <v>5</v>
      </c>
      <c r="O144" s="243" t="s">
        <v>1069</v>
      </c>
      <c r="T144" s="243" t="s">
        <v>116</v>
      </c>
      <c r="U144" s="243">
        <v>20190116</v>
      </c>
      <c r="V144" s="243" t="s">
        <v>91</v>
      </c>
      <c r="X144" s="243" t="s">
        <v>144</v>
      </c>
    </row>
    <row r="145" spans="1:24" ht="15" hidden="1" customHeight="1" x14ac:dyDescent="0.25">
      <c r="A145" s="243"/>
      <c r="C145" s="241" t="s">
        <v>98</v>
      </c>
      <c r="E145" s="243" t="s">
        <v>390</v>
      </c>
      <c r="G145" s="250" t="s">
        <v>700</v>
      </c>
      <c r="I145" s="243">
        <v>2010</v>
      </c>
      <c r="J145" s="243">
        <v>2010</v>
      </c>
      <c r="K145" s="243" t="s">
        <v>5</v>
      </c>
      <c r="O145" s="243" t="s">
        <v>1070</v>
      </c>
      <c r="T145" s="243" t="s">
        <v>117</v>
      </c>
      <c r="U145" s="243">
        <v>20190116</v>
      </c>
      <c r="V145" s="243" t="s">
        <v>91</v>
      </c>
      <c r="X145" s="243" t="s">
        <v>144</v>
      </c>
    </row>
    <row r="146" spans="1:24" ht="15" hidden="1" customHeight="1" x14ac:dyDescent="0.25">
      <c r="A146" s="243"/>
      <c r="C146" s="241" t="s">
        <v>99</v>
      </c>
      <c r="E146" s="243" t="s">
        <v>390</v>
      </c>
      <c r="G146" s="250" t="s">
        <v>700</v>
      </c>
      <c r="I146" s="243">
        <v>2010</v>
      </c>
      <c r="J146" s="243">
        <v>2010</v>
      </c>
      <c r="K146" s="243" t="s">
        <v>5</v>
      </c>
      <c r="O146" s="243" t="s">
        <v>1071</v>
      </c>
      <c r="T146" s="243" t="s">
        <v>118</v>
      </c>
      <c r="U146" s="243">
        <v>20190116</v>
      </c>
      <c r="V146" s="243" t="s">
        <v>91</v>
      </c>
      <c r="X146" s="243" t="s">
        <v>144</v>
      </c>
    </row>
    <row r="147" spans="1:24" ht="15" hidden="1" customHeight="1" x14ac:dyDescent="0.25">
      <c r="A147" s="243"/>
      <c r="C147" s="241" t="s">
        <v>100</v>
      </c>
      <c r="E147" s="243" t="s">
        <v>390</v>
      </c>
      <c r="G147" s="250" t="s">
        <v>700</v>
      </c>
      <c r="I147" s="243">
        <v>2010</v>
      </c>
      <c r="J147" s="243">
        <v>2010</v>
      </c>
      <c r="K147" s="243" t="s">
        <v>5</v>
      </c>
      <c r="O147" s="243" t="s">
        <v>1072</v>
      </c>
      <c r="T147" s="243" t="s">
        <v>119</v>
      </c>
      <c r="U147" s="243">
        <v>20190116</v>
      </c>
      <c r="V147" s="243" t="s">
        <v>91</v>
      </c>
      <c r="X147" s="243" t="s">
        <v>144</v>
      </c>
    </row>
    <row r="148" spans="1:24" ht="15" hidden="1" customHeight="1" x14ac:dyDescent="0.25">
      <c r="A148" s="243"/>
      <c r="C148" s="241" t="s">
        <v>101</v>
      </c>
      <c r="E148" s="243" t="s">
        <v>390</v>
      </c>
      <c r="G148" s="250" t="s">
        <v>700</v>
      </c>
      <c r="I148" s="243">
        <v>2010</v>
      </c>
      <c r="J148" s="243">
        <v>2010</v>
      </c>
      <c r="K148" s="243" t="s">
        <v>5</v>
      </c>
      <c r="O148" s="243" t="s">
        <v>1073</v>
      </c>
      <c r="T148" s="243" t="s">
        <v>120</v>
      </c>
      <c r="U148" s="243">
        <v>20190116</v>
      </c>
      <c r="V148" s="243" t="s">
        <v>91</v>
      </c>
      <c r="X148" s="243" t="s">
        <v>144</v>
      </c>
    </row>
    <row r="149" spans="1:24" ht="15" hidden="1" customHeight="1" x14ac:dyDescent="0.25">
      <c r="A149" s="243"/>
      <c r="C149" s="241" t="s">
        <v>102</v>
      </c>
      <c r="E149" s="243" t="s">
        <v>390</v>
      </c>
      <c r="G149" s="250" t="s">
        <v>700</v>
      </c>
      <c r="I149" s="243">
        <v>2010</v>
      </c>
      <c r="J149" s="243">
        <v>2010</v>
      </c>
      <c r="K149" s="243" t="s">
        <v>5</v>
      </c>
      <c r="O149" s="243" t="s">
        <v>1074</v>
      </c>
      <c r="T149" s="243" t="s">
        <v>121</v>
      </c>
      <c r="U149" s="243">
        <v>20190116</v>
      </c>
      <c r="V149" s="243" t="s">
        <v>91</v>
      </c>
      <c r="X149" s="243" t="s">
        <v>144</v>
      </c>
    </row>
    <row r="150" spans="1:24" ht="15" hidden="1" customHeight="1" x14ac:dyDescent="0.25">
      <c r="A150" s="243"/>
      <c r="C150" s="241" t="s">
        <v>103</v>
      </c>
      <c r="E150" s="243" t="s">
        <v>390</v>
      </c>
      <c r="G150" s="250" t="s">
        <v>700</v>
      </c>
      <c r="I150" s="243">
        <v>2010</v>
      </c>
      <c r="J150" s="243">
        <v>2010</v>
      </c>
      <c r="K150" s="243" t="s">
        <v>5</v>
      </c>
      <c r="O150" s="243" t="s">
        <v>1075</v>
      </c>
      <c r="T150" s="243" t="s">
        <v>123</v>
      </c>
      <c r="U150" s="243">
        <v>20190116</v>
      </c>
      <c r="V150" s="243" t="s">
        <v>91</v>
      </c>
      <c r="X150" s="243" t="s">
        <v>144</v>
      </c>
    </row>
    <row r="151" spans="1:24" ht="15" hidden="1" customHeight="1" x14ac:dyDescent="0.25">
      <c r="A151" s="243"/>
      <c r="C151" s="241" t="s">
        <v>104</v>
      </c>
      <c r="E151" s="243" t="s">
        <v>390</v>
      </c>
      <c r="G151" s="250" t="s">
        <v>700</v>
      </c>
      <c r="I151" s="243">
        <v>2010</v>
      </c>
      <c r="J151" s="243">
        <v>2010</v>
      </c>
      <c r="K151" s="243" t="s">
        <v>5</v>
      </c>
      <c r="O151" s="243" t="s">
        <v>1076</v>
      </c>
      <c r="T151" s="243" t="s">
        <v>124</v>
      </c>
      <c r="U151" s="243">
        <v>20190116</v>
      </c>
      <c r="V151" s="243" t="s">
        <v>91</v>
      </c>
      <c r="X151" s="243" t="s">
        <v>144</v>
      </c>
    </row>
    <row r="152" spans="1:24" ht="15" hidden="1" customHeight="1" x14ac:dyDescent="0.25">
      <c r="A152" s="243"/>
      <c r="C152" s="241" t="s">
        <v>105</v>
      </c>
      <c r="E152" s="243" t="s">
        <v>390</v>
      </c>
      <c r="G152" s="250" t="s">
        <v>700</v>
      </c>
      <c r="I152" s="243">
        <v>2010</v>
      </c>
      <c r="J152" s="243">
        <v>2010</v>
      </c>
      <c r="K152" s="243" t="s">
        <v>5</v>
      </c>
      <c r="O152" s="243" t="s">
        <v>1077</v>
      </c>
      <c r="T152" s="243" t="s">
        <v>125</v>
      </c>
      <c r="U152" s="243">
        <v>20190116</v>
      </c>
      <c r="V152" s="243" t="s">
        <v>91</v>
      </c>
      <c r="X152" s="243" t="s">
        <v>144</v>
      </c>
    </row>
    <row r="153" spans="1:24" ht="15" hidden="1" customHeight="1" x14ac:dyDescent="0.25">
      <c r="A153" s="243"/>
      <c r="C153" s="241" t="s">
        <v>106</v>
      </c>
      <c r="E153" s="243" t="s">
        <v>390</v>
      </c>
      <c r="G153" s="250" t="s">
        <v>700</v>
      </c>
      <c r="I153" s="243">
        <v>2010</v>
      </c>
      <c r="J153" s="243">
        <v>2010</v>
      </c>
      <c r="K153" s="243" t="s">
        <v>5</v>
      </c>
      <c r="O153" s="243" t="s">
        <v>1078</v>
      </c>
      <c r="T153" s="243" t="s">
        <v>126</v>
      </c>
      <c r="U153" s="243">
        <v>20190116</v>
      </c>
      <c r="V153" s="243" t="s">
        <v>91</v>
      </c>
      <c r="X153" s="243" t="s">
        <v>144</v>
      </c>
    </row>
    <row r="154" spans="1:24" ht="15" hidden="1" customHeight="1" x14ac:dyDescent="0.25">
      <c r="A154" s="243"/>
      <c r="C154" s="241" t="s">
        <v>107</v>
      </c>
      <c r="E154" s="243" t="s">
        <v>390</v>
      </c>
      <c r="G154" s="250" t="s">
        <v>700</v>
      </c>
      <c r="I154" s="243">
        <v>2010</v>
      </c>
      <c r="J154" s="243">
        <v>2010</v>
      </c>
      <c r="K154" s="243" t="s">
        <v>5</v>
      </c>
      <c r="O154" s="243" t="s">
        <v>1079</v>
      </c>
      <c r="T154" s="243" t="s">
        <v>128</v>
      </c>
      <c r="U154" s="243">
        <v>20190116</v>
      </c>
      <c r="V154" s="243" t="s">
        <v>91</v>
      </c>
      <c r="X154" s="243" t="s">
        <v>144</v>
      </c>
    </row>
    <row r="155" spans="1:24" ht="15" hidden="1" customHeight="1" x14ac:dyDescent="0.25">
      <c r="A155" s="243"/>
      <c r="C155" s="241" t="s">
        <v>108</v>
      </c>
      <c r="E155" s="243" t="s">
        <v>390</v>
      </c>
      <c r="G155" s="250" t="s">
        <v>700</v>
      </c>
      <c r="I155" s="243">
        <v>2010</v>
      </c>
      <c r="J155" s="243">
        <v>2010</v>
      </c>
      <c r="K155" s="243" t="s">
        <v>5</v>
      </c>
      <c r="O155" s="243" t="s">
        <v>1080</v>
      </c>
      <c r="T155" s="243" t="s">
        <v>129</v>
      </c>
      <c r="U155" s="243">
        <v>20190116</v>
      </c>
      <c r="V155" s="243" t="s">
        <v>91</v>
      </c>
      <c r="X155" s="243" t="s">
        <v>144</v>
      </c>
    </row>
    <row r="156" spans="1:24" ht="15" hidden="1" customHeight="1" x14ac:dyDescent="0.25">
      <c r="A156" s="243"/>
      <c r="C156" s="241" t="s">
        <v>109</v>
      </c>
      <c r="E156" s="243" t="s">
        <v>390</v>
      </c>
      <c r="G156" s="250" t="s">
        <v>700</v>
      </c>
      <c r="I156" s="243">
        <v>2010</v>
      </c>
      <c r="J156" s="243">
        <v>2010</v>
      </c>
      <c r="K156" s="243" t="s">
        <v>5</v>
      </c>
      <c r="O156" s="243" t="s">
        <v>1081</v>
      </c>
      <c r="T156" s="243" t="s">
        <v>130</v>
      </c>
      <c r="U156" s="243">
        <v>20190116</v>
      </c>
      <c r="V156" s="243" t="s">
        <v>91</v>
      </c>
      <c r="X156" s="243" t="s">
        <v>144</v>
      </c>
    </row>
    <row r="157" spans="1:24" ht="15" hidden="1" customHeight="1" x14ac:dyDescent="0.25">
      <c r="A157" s="243"/>
      <c r="C157" s="241" t="s">
        <v>110</v>
      </c>
      <c r="E157" s="243" t="s">
        <v>390</v>
      </c>
      <c r="G157" s="250" t="s">
        <v>700</v>
      </c>
      <c r="I157" s="243">
        <v>2010</v>
      </c>
      <c r="J157" s="243">
        <v>2010</v>
      </c>
      <c r="K157" s="243" t="s">
        <v>5</v>
      </c>
      <c r="O157" s="243" t="s">
        <v>1082</v>
      </c>
      <c r="T157" s="243" t="s">
        <v>131</v>
      </c>
      <c r="U157" s="243">
        <v>20190116</v>
      </c>
      <c r="V157" s="243" t="s">
        <v>91</v>
      </c>
      <c r="X157" s="243" t="s">
        <v>144</v>
      </c>
    </row>
    <row r="158" spans="1:24" ht="15" hidden="1" customHeight="1" x14ac:dyDescent="0.25">
      <c r="A158" s="243"/>
      <c r="C158" s="241" t="s">
        <v>111</v>
      </c>
      <c r="E158" s="243" t="s">
        <v>390</v>
      </c>
      <c r="G158" s="250" t="s">
        <v>700</v>
      </c>
      <c r="I158" s="243">
        <v>2010</v>
      </c>
      <c r="J158" s="243">
        <v>2010</v>
      </c>
      <c r="K158" s="243" t="s">
        <v>5</v>
      </c>
      <c r="O158" s="243" t="s">
        <v>1083</v>
      </c>
      <c r="T158" s="243" t="s">
        <v>132</v>
      </c>
      <c r="U158" s="243">
        <v>20190116</v>
      </c>
      <c r="V158" s="243" t="s">
        <v>91</v>
      </c>
      <c r="X158" s="243" t="s">
        <v>144</v>
      </c>
    </row>
    <row r="159" spans="1:24" ht="15" hidden="1" customHeight="1" x14ac:dyDescent="0.25">
      <c r="A159" s="243"/>
      <c r="C159" s="241" t="s">
        <v>112</v>
      </c>
      <c r="E159" s="243" t="s">
        <v>390</v>
      </c>
      <c r="G159" s="250" t="s">
        <v>700</v>
      </c>
      <c r="I159" s="243">
        <v>2010</v>
      </c>
      <c r="J159" s="243">
        <v>2010</v>
      </c>
      <c r="K159" s="243" t="s">
        <v>5</v>
      </c>
      <c r="O159" s="243" t="s">
        <v>1084</v>
      </c>
      <c r="T159" s="243" t="s">
        <v>133</v>
      </c>
      <c r="U159" s="243">
        <v>20190116</v>
      </c>
      <c r="V159" s="243" t="s">
        <v>91</v>
      </c>
      <c r="X159" s="243" t="s">
        <v>144</v>
      </c>
    </row>
    <row r="160" spans="1:24" ht="15" hidden="1" customHeight="1" x14ac:dyDescent="0.25">
      <c r="A160" s="243"/>
      <c r="C160" s="241" t="s">
        <v>113</v>
      </c>
      <c r="E160" s="243" t="s">
        <v>390</v>
      </c>
      <c r="G160" s="250" t="s">
        <v>700</v>
      </c>
      <c r="I160" s="243">
        <v>2010</v>
      </c>
      <c r="J160" s="243">
        <v>2010</v>
      </c>
      <c r="K160" s="243" t="s">
        <v>5</v>
      </c>
      <c r="O160" s="243" t="s">
        <v>1085</v>
      </c>
      <c r="T160" s="243" t="s">
        <v>134</v>
      </c>
      <c r="U160" s="243">
        <v>20190116</v>
      </c>
      <c r="V160" s="243" t="s">
        <v>91</v>
      </c>
      <c r="X160" s="243" t="s">
        <v>144</v>
      </c>
    </row>
    <row r="161" spans="1:45" ht="15" hidden="1" customHeight="1" x14ac:dyDescent="0.25">
      <c r="A161" s="243"/>
      <c r="C161" s="241" t="s">
        <v>114</v>
      </c>
      <c r="E161" s="243" t="s">
        <v>390</v>
      </c>
      <c r="G161" s="250" t="s">
        <v>700</v>
      </c>
      <c r="I161" s="243">
        <v>2010</v>
      </c>
      <c r="J161" s="243">
        <v>2010</v>
      </c>
      <c r="K161" s="243" t="s">
        <v>5</v>
      </c>
      <c r="O161" s="243" t="s">
        <v>1086</v>
      </c>
      <c r="T161" s="243" t="s">
        <v>135</v>
      </c>
      <c r="U161" s="243">
        <v>20190116</v>
      </c>
      <c r="V161" s="243" t="s">
        <v>91</v>
      </c>
      <c r="X161" s="243" t="s">
        <v>144</v>
      </c>
    </row>
    <row r="162" spans="1:45" ht="15" hidden="1" customHeight="1" x14ac:dyDescent="0.25">
      <c r="A162" s="243"/>
      <c r="C162" s="241" t="s">
        <v>145</v>
      </c>
      <c r="E162" s="243" t="s">
        <v>390</v>
      </c>
      <c r="G162" s="250" t="s">
        <v>700</v>
      </c>
      <c r="I162" s="243">
        <v>2010</v>
      </c>
      <c r="J162" s="243">
        <v>2010</v>
      </c>
      <c r="K162" s="243" t="s">
        <v>5</v>
      </c>
      <c r="O162" s="243" t="s">
        <v>1087</v>
      </c>
      <c r="T162" s="243" t="s">
        <v>136</v>
      </c>
      <c r="U162" s="243">
        <v>20190116</v>
      </c>
      <c r="V162" s="243" t="s">
        <v>91</v>
      </c>
      <c r="X162" s="243" t="s">
        <v>144</v>
      </c>
    </row>
    <row r="163" spans="1:45" ht="15" hidden="1" customHeight="1" x14ac:dyDescent="0.25">
      <c r="A163" s="243"/>
      <c r="C163" s="241" t="s">
        <v>146</v>
      </c>
      <c r="E163" s="243" t="s">
        <v>390</v>
      </c>
      <c r="G163" s="250" t="s">
        <v>700</v>
      </c>
      <c r="I163" s="243">
        <v>2010</v>
      </c>
      <c r="J163" s="243">
        <v>2010</v>
      </c>
      <c r="K163" s="243" t="s">
        <v>5</v>
      </c>
      <c r="O163" s="243" t="s">
        <v>1088</v>
      </c>
      <c r="T163" s="243" t="s">
        <v>137</v>
      </c>
      <c r="U163" s="243">
        <v>20190116</v>
      </c>
      <c r="V163" s="243" t="s">
        <v>91</v>
      </c>
      <c r="X163" s="243" t="s">
        <v>144</v>
      </c>
    </row>
    <row r="164" spans="1:45" ht="15" hidden="1" customHeight="1" x14ac:dyDescent="0.25">
      <c r="A164" s="243"/>
      <c r="C164" s="241" t="s">
        <v>147</v>
      </c>
      <c r="E164" s="243" t="s">
        <v>390</v>
      </c>
      <c r="G164" s="250" t="s">
        <v>700</v>
      </c>
      <c r="I164" s="243">
        <v>2010</v>
      </c>
      <c r="J164" s="243">
        <v>2010</v>
      </c>
      <c r="K164" s="243" t="s">
        <v>5</v>
      </c>
      <c r="O164" s="243" t="s">
        <v>1089</v>
      </c>
      <c r="T164" s="243" t="s">
        <v>138</v>
      </c>
      <c r="U164" s="243">
        <v>20190116</v>
      </c>
      <c r="V164" s="243" t="s">
        <v>91</v>
      </c>
      <c r="X164" s="243" t="s">
        <v>144</v>
      </c>
    </row>
    <row r="165" spans="1:45" ht="15" hidden="1" customHeight="1" x14ac:dyDescent="0.25">
      <c r="A165" s="243"/>
      <c r="C165" s="241" t="s">
        <v>148</v>
      </c>
      <c r="E165" s="243" t="s">
        <v>390</v>
      </c>
      <c r="G165" s="250" t="s">
        <v>700</v>
      </c>
      <c r="I165" s="243">
        <v>2010</v>
      </c>
      <c r="J165" s="243">
        <v>2010</v>
      </c>
      <c r="K165" s="243" t="s">
        <v>5</v>
      </c>
      <c r="O165" s="243" t="s">
        <v>1090</v>
      </c>
      <c r="T165" s="243" t="s">
        <v>139</v>
      </c>
      <c r="U165" s="243">
        <v>20190116</v>
      </c>
      <c r="V165" s="243" t="s">
        <v>91</v>
      </c>
      <c r="X165" s="243" t="s">
        <v>144</v>
      </c>
    </row>
    <row r="166" spans="1:45" ht="15" hidden="1" customHeight="1" x14ac:dyDescent="0.25">
      <c r="A166" s="243"/>
      <c r="C166" s="241" t="s">
        <v>149</v>
      </c>
      <c r="E166" s="243" t="s">
        <v>390</v>
      </c>
      <c r="G166" s="250" t="s">
        <v>700</v>
      </c>
      <c r="I166" s="243">
        <v>2010</v>
      </c>
      <c r="J166" s="243">
        <v>2010</v>
      </c>
      <c r="K166" s="243" t="s">
        <v>5</v>
      </c>
      <c r="O166" s="243" t="s">
        <v>1091</v>
      </c>
      <c r="T166" s="243" t="s">
        <v>143</v>
      </c>
      <c r="U166" s="243">
        <v>20190116</v>
      </c>
      <c r="V166" s="243" t="s">
        <v>91</v>
      </c>
      <c r="X166" s="243" t="s">
        <v>144</v>
      </c>
    </row>
    <row r="167" spans="1:45" ht="15" hidden="1" customHeight="1" x14ac:dyDescent="0.25">
      <c r="A167" s="243"/>
      <c r="C167" s="241" t="s">
        <v>185</v>
      </c>
      <c r="E167" s="243" t="s">
        <v>390</v>
      </c>
      <c r="G167" s="250" t="s">
        <v>700</v>
      </c>
      <c r="I167" s="243">
        <v>2018</v>
      </c>
      <c r="J167" s="243" t="s">
        <v>188</v>
      </c>
      <c r="K167" s="243" t="s">
        <v>187</v>
      </c>
      <c r="O167" s="243" t="s">
        <v>1060</v>
      </c>
      <c r="T167" s="243" t="s">
        <v>183</v>
      </c>
      <c r="U167" s="243">
        <v>20190111</v>
      </c>
      <c r="V167" s="243" t="s">
        <v>91</v>
      </c>
      <c r="X167" s="243" t="s">
        <v>144</v>
      </c>
      <c r="AR167" s="243" t="s">
        <v>310</v>
      </c>
    </row>
    <row r="168" spans="1:45" ht="15" hidden="1" customHeight="1" x14ac:dyDescent="0.25">
      <c r="A168" s="243"/>
      <c r="C168" s="241" t="s">
        <v>207</v>
      </c>
      <c r="E168" s="243" t="s">
        <v>390</v>
      </c>
      <c r="G168" s="250" t="s">
        <v>700</v>
      </c>
      <c r="J168" s="243" t="s">
        <v>200</v>
      </c>
      <c r="T168" s="243" t="s">
        <v>208</v>
      </c>
      <c r="V168" s="243" t="s">
        <v>91</v>
      </c>
      <c r="X168" s="243" t="s">
        <v>158</v>
      </c>
    </row>
    <row r="169" spans="1:45" ht="15" hidden="1" customHeight="1" x14ac:dyDescent="0.25">
      <c r="A169" s="243"/>
      <c r="C169" s="241" t="s">
        <v>278</v>
      </c>
      <c r="D169" s="260" t="s">
        <v>740</v>
      </c>
      <c r="E169" s="243" t="s">
        <v>1192</v>
      </c>
      <c r="G169" s="250" t="s">
        <v>751</v>
      </c>
      <c r="I169" s="243">
        <v>2010</v>
      </c>
      <c r="J169" s="243">
        <v>2020</v>
      </c>
      <c r="K169" s="247" t="s">
        <v>762</v>
      </c>
      <c r="O169" s="243" t="s">
        <v>1044</v>
      </c>
      <c r="Q169" s="243" t="s">
        <v>737</v>
      </c>
      <c r="S169" s="253">
        <v>4326</v>
      </c>
      <c r="T169" s="243" t="s">
        <v>769</v>
      </c>
      <c r="U169" s="243">
        <v>20181109</v>
      </c>
      <c r="V169" s="243" t="s">
        <v>763</v>
      </c>
      <c r="W169" s="247" t="s">
        <v>764</v>
      </c>
      <c r="X169" s="243">
        <v>100</v>
      </c>
      <c r="AJ169" s="253">
        <v>1</v>
      </c>
      <c r="AR169" s="243" t="s">
        <v>67</v>
      </c>
      <c r="AS169" s="243" t="s">
        <v>64</v>
      </c>
    </row>
    <row r="170" spans="1:45" ht="15" hidden="1" customHeight="1" x14ac:dyDescent="0.25">
      <c r="A170" s="243"/>
      <c r="C170" s="241" t="s">
        <v>278</v>
      </c>
      <c r="D170" s="260" t="s">
        <v>752</v>
      </c>
      <c r="E170" s="243" t="s">
        <v>1192</v>
      </c>
      <c r="G170" s="250" t="s">
        <v>751</v>
      </c>
      <c r="I170" s="243">
        <v>2010</v>
      </c>
      <c r="J170" s="243">
        <v>2020</v>
      </c>
      <c r="K170" s="247" t="s">
        <v>762</v>
      </c>
      <c r="O170" s="243" t="s">
        <v>1043</v>
      </c>
      <c r="Q170" s="243" t="s">
        <v>737</v>
      </c>
      <c r="S170" s="253">
        <v>4326</v>
      </c>
      <c r="T170" s="243" t="s">
        <v>769</v>
      </c>
      <c r="U170" s="243">
        <v>20181109</v>
      </c>
      <c r="V170" s="243" t="s">
        <v>763</v>
      </c>
      <c r="W170" s="247" t="s">
        <v>764</v>
      </c>
      <c r="X170" s="243">
        <v>100</v>
      </c>
      <c r="AJ170" s="253">
        <v>1</v>
      </c>
      <c r="AR170" s="243" t="s">
        <v>67</v>
      </c>
      <c r="AS170" s="243" t="s">
        <v>64</v>
      </c>
    </row>
    <row r="171" spans="1:45" ht="15" hidden="1" customHeight="1" x14ac:dyDescent="0.25">
      <c r="A171" s="243"/>
      <c r="C171" s="241" t="s">
        <v>744</v>
      </c>
      <c r="D171" s="243" t="s">
        <v>734</v>
      </c>
      <c r="E171" s="243" t="s">
        <v>1192</v>
      </c>
      <c r="G171" s="250" t="s">
        <v>751</v>
      </c>
      <c r="I171" s="243">
        <v>2017</v>
      </c>
      <c r="J171" s="243">
        <v>2017</v>
      </c>
      <c r="K171" s="243" t="s">
        <v>94</v>
      </c>
      <c r="O171" s="243" t="s">
        <v>1029</v>
      </c>
      <c r="Q171" s="243" t="s">
        <v>738</v>
      </c>
      <c r="S171" s="253">
        <v>4326</v>
      </c>
      <c r="T171" s="247" t="s">
        <v>742</v>
      </c>
      <c r="U171" s="243">
        <v>20190409</v>
      </c>
      <c r="V171" s="243" t="s">
        <v>767</v>
      </c>
      <c r="W171" s="243" t="s">
        <v>766</v>
      </c>
      <c r="X171" s="243" t="s">
        <v>90</v>
      </c>
    </row>
    <row r="172" spans="1:45" ht="15" hidden="1" customHeight="1" x14ac:dyDescent="0.25">
      <c r="A172" s="243"/>
      <c r="C172" s="241" t="s">
        <v>745</v>
      </c>
      <c r="D172" s="243" t="s">
        <v>720</v>
      </c>
      <c r="E172" s="243" t="s">
        <v>1192</v>
      </c>
      <c r="G172" s="250" t="s">
        <v>751</v>
      </c>
      <c r="I172" s="243">
        <v>2017</v>
      </c>
      <c r="J172" s="243">
        <v>2017</v>
      </c>
      <c r="K172" s="243" t="s">
        <v>94</v>
      </c>
      <c r="O172" s="243" t="s">
        <v>1030</v>
      </c>
      <c r="Q172" s="243" t="s">
        <v>738</v>
      </c>
      <c r="S172" s="253">
        <v>4326</v>
      </c>
      <c r="T172" s="247" t="s">
        <v>742</v>
      </c>
      <c r="U172" s="243">
        <v>20190409</v>
      </c>
      <c r="V172" s="243" t="s">
        <v>767</v>
      </c>
      <c r="W172" s="243" t="s">
        <v>766</v>
      </c>
      <c r="X172" s="243" t="s">
        <v>86</v>
      </c>
    </row>
    <row r="173" spans="1:45" ht="15" hidden="1" customHeight="1" x14ac:dyDescent="0.25">
      <c r="A173" s="243"/>
      <c r="C173" s="241" t="s">
        <v>746</v>
      </c>
      <c r="D173" s="243" t="s">
        <v>709</v>
      </c>
      <c r="E173" s="243" t="s">
        <v>1192</v>
      </c>
      <c r="G173" s="250" t="s">
        <v>751</v>
      </c>
      <c r="I173" s="243">
        <v>2017</v>
      </c>
      <c r="J173" s="243">
        <v>2017</v>
      </c>
      <c r="K173" s="243" t="s">
        <v>94</v>
      </c>
      <c r="O173" s="243" t="s">
        <v>1031</v>
      </c>
      <c r="Q173" s="243" t="s">
        <v>738</v>
      </c>
      <c r="S173" s="253">
        <v>4326</v>
      </c>
      <c r="T173" s="247" t="s">
        <v>742</v>
      </c>
      <c r="U173" s="243">
        <v>20190409</v>
      </c>
      <c r="V173" s="243" t="s">
        <v>767</v>
      </c>
      <c r="W173" s="243" t="s">
        <v>766</v>
      </c>
      <c r="X173" s="243" t="s">
        <v>87</v>
      </c>
      <c r="AS173" s="243" t="s">
        <v>165</v>
      </c>
    </row>
    <row r="174" spans="1:45" ht="15" hidden="1" customHeight="1" x14ac:dyDescent="0.25">
      <c r="A174" s="243"/>
      <c r="C174" s="241" t="s">
        <v>747</v>
      </c>
      <c r="D174" s="243" t="s">
        <v>768</v>
      </c>
      <c r="E174" s="243" t="s">
        <v>1192</v>
      </c>
      <c r="G174" s="250" t="s">
        <v>751</v>
      </c>
      <c r="I174" s="243">
        <v>2017</v>
      </c>
      <c r="J174" s="243">
        <v>2017</v>
      </c>
      <c r="K174" s="243" t="s">
        <v>94</v>
      </c>
      <c r="O174" s="243" t="s">
        <v>1032</v>
      </c>
      <c r="Q174" s="243" t="s">
        <v>738</v>
      </c>
      <c r="S174" s="253">
        <v>4326</v>
      </c>
      <c r="T174" s="243" t="s">
        <v>743</v>
      </c>
      <c r="U174" s="243">
        <v>20190409</v>
      </c>
      <c r="V174" s="243" t="s">
        <v>767</v>
      </c>
      <c r="W174" s="243" t="s">
        <v>766</v>
      </c>
      <c r="X174" s="243" t="s">
        <v>88</v>
      </c>
    </row>
    <row r="175" spans="1:45" ht="15" hidden="1" customHeight="1" x14ac:dyDescent="0.25">
      <c r="A175" s="243"/>
      <c r="C175" s="241" t="s">
        <v>247</v>
      </c>
      <c r="D175" s="243" t="s">
        <v>734</v>
      </c>
      <c r="E175" s="243" t="s">
        <v>1192</v>
      </c>
      <c r="G175" s="250" t="s">
        <v>751</v>
      </c>
      <c r="K175" s="243" t="s">
        <v>65</v>
      </c>
      <c r="V175" s="243" t="s">
        <v>72</v>
      </c>
      <c r="W175" s="247" t="s">
        <v>761</v>
      </c>
      <c r="X175" s="243" t="s">
        <v>89</v>
      </c>
      <c r="AR175" s="243" t="s">
        <v>73</v>
      </c>
      <c r="AS175" s="243" t="s">
        <v>150</v>
      </c>
    </row>
    <row r="176" spans="1:45" ht="15" hidden="1" customHeight="1" x14ac:dyDescent="0.25">
      <c r="A176" s="243"/>
      <c r="C176" s="241" t="s">
        <v>261</v>
      </c>
      <c r="D176" s="243" t="s">
        <v>735</v>
      </c>
      <c r="E176" s="243" t="s">
        <v>1192</v>
      </c>
      <c r="G176" s="250" t="s">
        <v>751</v>
      </c>
      <c r="I176" s="243">
        <v>2010</v>
      </c>
      <c r="J176" s="243">
        <v>2010</v>
      </c>
      <c r="K176" s="243" t="s">
        <v>5</v>
      </c>
      <c r="O176" s="243" t="s">
        <v>1045</v>
      </c>
      <c r="Q176" s="243" t="s">
        <v>739</v>
      </c>
      <c r="T176" s="247" t="s">
        <v>115</v>
      </c>
      <c r="U176" s="243">
        <v>20190116</v>
      </c>
      <c r="V176" s="243" t="s">
        <v>91</v>
      </c>
      <c r="X176" s="243" t="s">
        <v>87</v>
      </c>
    </row>
    <row r="177" spans="1:45" s="242" customFormat="1" ht="15" customHeight="1" x14ac:dyDescent="0.25">
      <c r="A177" s="239" t="s">
        <v>1013</v>
      </c>
      <c r="B177" s="240" t="s">
        <v>1222</v>
      </c>
      <c r="C177" s="241" t="s">
        <v>1724</v>
      </c>
      <c r="D177" s="242" t="s">
        <v>779</v>
      </c>
      <c r="E177" s="242" t="s">
        <v>779</v>
      </c>
      <c r="F177" s="243" t="s">
        <v>1222</v>
      </c>
      <c r="G177" s="244" t="s">
        <v>751</v>
      </c>
      <c r="H177" s="245" t="s">
        <v>1013</v>
      </c>
      <c r="I177" s="242">
        <v>2018</v>
      </c>
      <c r="J177" s="242">
        <v>2018</v>
      </c>
      <c r="K177" s="242" t="s">
        <v>781</v>
      </c>
      <c r="L177" s="245" t="s">
        <v>1012</v>
      </c>
      <c r="M177" s="245" t="s">
        <v>1011</v>
      </c>
      <c r="N177" s="245"/>
      <c r="O177" s="245" t="s">
        <v>825</v>
      </c>
      <c r="Q177" s="245" t="s">
        <v>738</v>
      </c>
      <c r="R177" s="246"/>
      <c r="S177" s="246">
        <v>32647</v>
      </c>
      <c r="T177" s="247" t="s">
        <v>780</v>
      </c>
      <c r="U177" s="242">
        <v>20190725</v>
      </c>
      <c r="V177" s="243" t="s">
        <v>91</v>
      </c>
      <c r="X177" s="242" t="s">
        <v>88</v>
      </c>
      <c r="AC177" s="248"/>
      <c r="AD177" s="248"/>
      <c r="AF177" s="248"/>
      <c r="AJ177" s="246"/>
      <c r="AK177" s="246"/>
      <c r="AL177" s="246"/>
      <c r="AM177" s="246"/>
      <c r="AN177" s="246"/>
      <c r="AO177" s="246"/>
      <c r="AP177" s="246"/>
      <c r="AQ177" s="246"/>
      <c r="AS177" s="245" t="s">
        <v>782</v>
      </c>
    </row>
    <row r="178" spans="1:45" ht="15" customHeight="1" x14ac:dyDescent="0.25">
      <c r="A178" s="249" t="s">
        <v>1014</v>
      </c>
      <c r="B178" s="240" t="s">
        <v>1222</v>
      </c>
      <c r="C178" s="241" t="s">
        <v>1736</v>
      </c>
      <c r="D178" s="243" t="s">
        <v>793</v>
      </c>
      <c r="E178" s="243" t="s">
        <v>733</v>
      </c>
      <c r="F178" s="243" t="s">
        <v>1222</v>
      </c>
      <c r="G178" s="250" t="s">
        <v>751</v>
      </c>
      <c r="H178" s="243" t="s">
        <v>1014</v>
      </c>
      <c r="I178" s="243">
        <v>2019</v>
      </c>
      <c r="J178" s="243">
        <v>2018</v>
      </c>
      <c r="K178" s="243" t="s">
        <v>268</v>
      </c>
      <c r="L178" s="243" t="s">
        <v>1963</v>
      </c>
      <c r="M178" s="243" t="s">
        <v>1964</v>
      </c>
      <c r="O178" s="243" t="s">
        <v>811</v>
      </c>
      <c r="T178" s="247" t="s">
        <v>821</v>
      </c>
      <c r="U178" s="243">
        <v>20190805</v>
      </c>
      <c r="V178" s="243" t="s">
        <v>91</v>
      </c>
      <c r="W178" s="247"/>
      <c r="X178" s="243" t="s">
        <v>88</v>
      </c>
      <c r="AB178" s="243" t="s">
        <v>1244</v>
      </c>
      <c r="AS178" s="243" t="s">
        <v>822</v>
      </c>
    </row>
    <row r="179" spans="1:45" ht="15" customHeight="1" x14ac:dyDescent="0.25">
      <c r="A179" s="249" t="s">
        <v>1014</v>
      </c>
      <c r="B179" s="243" t="s">
        <v>42</v>
      </c>
      <c r="C179" s="241" t="s">
        <v>1882</v>
      </c>
      <c r="D179" s="243" t="s">
        <v>1822</v>
      </c>
      <c r="E179" s="243" t="s">
        <v>213</v>
      </c>
      <c r="F179" s="243" t="s">
        <v>1220</v>
      </c>
      <c r="G179" s="250" t="s">
        <v>751</v>
      </c>
      <c r="H179" s="243" t="s">
        <v>1820</v>
      </c>
      <c r="I179" s="243">
        <v>2020</v>
      </c>
      <c r="J179" s="243">
        <v>2019</v>
      </c>
      <c r="K179" s="243" t="s">
        <v>1819</v>
      </c>
      <c r="L179" s="252" t="s">
        <v>1847</v>
      </c>
      <c r="M179" s="251" t="s">
        <v>1848</v>
      </c>
      <c r="O179" s="243" t="s">
        <v>1910</v>
      </c>
      <c r="P179" s="243" t="s">
        <v>1872</v>
      </c>
      <c r="Q179" s="243" t="s">
        <v>848</v>
      </c>
      <c r="U179" s="243">
        <v>20200815</v>
      </c>
      <c r="V179" s="243" t="s">
        <v>91</v>
      </c>
      <c r="X179" s="243" t="s">
        <v>1196</v>
      </c>
      <c r="Y179" s="243" t="s">
        <v>88</v>
      </c>
      <c r="Z179" s="263" t="s">
        <v>1796</v>
      </c>
      <c r="AB179" s="243" t="s">
        <v>1244</v>
      </c>
      <c r="AQ179" s="253" t="s">
        <v>88</v>
      </c>
    </row>
    <row r="180" spans="1:45" ht="15" customHeight="1" x14ac:dyDescent="0.25">
      <c r="A180" s="249" t="s">
        <v>1014</v>
      </c>
      <c r="B180" s="243" t="s">
        <v>42</v>
      </c>
      <c r="C180" s="241" t="s">
        <v>1883</v>
      </c>
      <c r="D180" s="243" t="s">
        <v>1823</v>
      </c>
      <c r="E180" s="243" t="s">
        <v>213</v>
      </c>
      <c r="F180" s="243" t="s">
        <v>1220</v>
      </c>
      <c r="G180" s="250" t="s">
        <v>751</v>
      </c>
      <c r="H180" s="243" t="s">
        <v>1820</v>
      </c>
      <c r="I180" s="243">
        <v>2020</v>
      </c>
      <c r="J180" s="243">
        <v>2019</v>
      </c>
      <c r="K180" s="243" t="s">
        <v>1819</v>
      </c>
      <c r="L180" s="252" t="s">
        <v>1847</v>
      </c>
      <c r="M180" s="251" t="s">
        <v>1849</v>
      </c>
      <c r="O180" s="243" t="s">
        <v>1910</v>
      </c>
      <c r="P180" s="243" t="s">
        <v>1872</v>
      </c>
      <c r="Q180" s="243" t="s">
        <v>848</v>
      </c>
      <c r="U180" s="243">
        <v>20200815</v>
      </c>
      <c r="V180" s="243" t="s">
        <v>91</v>
      </c>
      <c r="X180" s="243" t="s">
        <v>1196</v>
      </c>
      <c r="Y180" s="243" t="s">
        <v>88</v>
      </c>
      <c r="Z180" s="264" t="s">
        <v>1797</v>
      </c>
      <c r="AB180" s="243" t="s">
        <v>1244</v>
      </c>
      <c r="AQ180" s="253" t="s">
        <v>88</v>
      </c>
    </row>
    <row r="181" spans="1:45" ht="15" customHeight="1" x14ac:dyDescent="0.25">
      <c r="A181" s="249" t="s">
        <v>1014</v>
      </c>
      <c r="B181" s="243" t="s">
        <v>42</v>
      </c>
      <c r="C181" s="241" t="s">
        <v>1884</v>
      </c>
      <c r="D181" s="243" t="s">
        <v>1824</v>
      </c>
      <c r="E181" s="243" t="s">
        <v>213</v>
      </c>
      <c r="F181" s="243" t="s">
        <v>1220</v>
      </c>
      <c r="G181" s="250" t="s">
        <v>751</v>
      </c>
      <c r="H181" s="243" t="s">
        <v>1820</v>
      </c>
      <c r="I181" s="243">
        <v>2020</v>
      </c>
      <c r="J181" s="243">
        <v>2019</v>
      </c>
      <c r="K181" s="243" t="s">
        <v>1819</v>
      </c>
      <c r="L181" s="252" t="s">
        <v>1847</v>
      </c>
      <c r="M181" s="251" t="s">
        <v>1850</v>
      </c>
      <c r="O181" s="243" t="s">
        <v>1910</v>
      </c>
      <c r="P181" s="243" t="s">
        <v>1873</v>
      </c>
      <c r="Q181" s="243" t="s">
        <v>848</v>
      </c>
      <c r="U181" s="243">
        <v>20200815</v>
      </c>
      <c r="V181" s="243" t="s">
        <v>91</v>
      </c>
      <c r="X181" s="243" t="s">
        <v>1196</v>
      </c>
      <c r="Y181" s="243" t="s">
        <v>88</v>
      </c>
      <c r="Z181" s="263" t="s">
        <v>1798</v>
      </c>
      <c r="AB181" s="243" t="s">
        <v>1244</v>
      </c>
      <c r="AQ181" s="253" t="s">
        <v>88</v>
      </c>
    </row>
    <row r="182" spans="1:45" ht="15" customHeight="1" x14ac:dyDescent="0.25">
      <c r="A182" s="249" t="s">
        <v>1014</v>
      </c>
      <c r="B182" s="243" t="s">
        <v>42</v>
      </c>
      <c r="C182" s="241" t="s">
        <v>1885</v>
      </c>
      <c r="D182" s="243" t="s">
        <v>1825</v>
      </c>
      <c r="E182" s="243" t="s">
        <v>213</v>
      </c>
      <c r="F182" s="243" t="s">
        <v>1220</v>
      </c>
      <c r="G182" s="250" t="s">
        <v>751</v>
      </c>
      <c r="H182" s="243" t="s">
        <v>1820</v>
      </c>
      <c r="I182" s="243">
        <v>2020</v>
      </c>
      <c r="J182" s="243">
        <v>2019</v>
      </c>
      <c r="K182" s="243" t="s">
        <v>1819</v>
      </c>
      <c r="L182" s="252" t="s">
        <v>1847</v>
      </c>
      <c r="M182" s="251" t="s">
        <v>1851</v>
      </c>
      <c r="O182" s="243" t="s">
        <v>1910</v>
      </c>
      <c r="P182" s="243" t="s">
        <v>1873</v>
      </c>
      <c r="Q182" s="243" t="s">
        <v>848</v>
      </c>
      <c r="U182" s="243">
        <v>20200815</v>
      </c>
      <c r="V182" s="243" t="s">
        <v>91</v>
      </c>
      <c r="X182" s="243" t="s">
        <v>1196</v>
      </c>
      <c r="Y182" s="243" t="s">
        <v>88</v>
      </c>
      <c r="Z182" s="263" t="s">
        <v>1799</v>
      </c>
      <c r="AB182" s="243" t="s">
        <v>1244</v>
      </c>
      <c r="AQ182" s="253" t="s">
        <v>88</v>
      </c>
    </row>
    <row r="183" spans="1:45" ht="15" customHeight="1" x14ac:dyDescent="0.25">
      <c r="A183" s="249" t="s">
        <v>1014</v>
      </c>
      <c r="B183" s="243" t="s">
        <v>42</v>
      </c>
      <c r="C183" s="241" t="s">
        <v>1886</v>
      </c>
      <c r="D183" s="243" t="s">
        <v>1826</v>
      </c>
      <c r="E183" s="243" t="s">
        <v>213</v>
      </c>
      <c r="F183" s="243" t="s">
        <v>1220</v>
      </c>
      <c r="G183" s="250" t="s">
        <v>751</v>
      </c>
      <c r="H183" s="243" t="s">
        <v>1820</v>
      </c>
      <c r="I183" s="243">
        <v>2020</v>
      </c>
      <c r="J183" s="243">
        <v>2019</v>
      </c>
      <c r="K183" s="243" t="s">
        <v>1819</v>
      </c>
      <c r="L183" s="252" t="s">
        <v>1847</v>
      </c>
      <c r="M183" s="251" t="s">
        <v>1852</v>
      </c>
      <c r="O183" s="243" t="s">
        <v>1910</v>
      </c>
      <c r="P183" s="243" t="s">
        <v>1873</v>
      </c>
      <c r="Q183" s="243" t="s">
        <v>848</v>
      </c>
      <c r="U183" s="243">
        <v>20200815</v>
      </c>
      <c r="V183" s="243" t="s">
        <v>91</v>
      </c>
      <c r="X183" s="243" t="s">
        <v>1196</v>
      </c>
      <c r="Y183" s="243" t="s">
        <v>88</v>
      </c>
      <c r="Z183" s="263" t="s">
        <v>1800</v>
      </c>
      <c r="AB183" s="243" t="s">
        <v>1244</v>
      </c>
      <c r="AQ183" s="253" t="s">
        <v>88</v>
      </c>
    </row>
    <row r="184" spans="1:45" ht="15" customHeight="1" x14ac:dyDescent="0.25">
      <c r="A184" s="249" t="s">
        <v>1263</v>
      </c>
      <c r="B184" s="243" t="s">
        <v>1324</v>
      </c>
      <c r="C184" s="241" t="s">
        <v>1887</v>
      </c>
      <c r="D184" s="243" t="s">
        <v>1827</v>
      </c>
      <c r="E184" s="243" t="s">
        <v>213</v>
      </c>
      <c r="F184" s="243" t="s">
        <v>1220</v>
      </c>
      <c r="G184" s="250" t="s">
        <v>751</v>
      </c>
      <c r="H184" s="243" t="s">
        <v>1820</v>
      </c>
      <c r="I184" s="243">
        <v>2020</v>
      </c>
      <c r="J184" s="243">
        <v>2018</v>
      </c>
      <c r="K184" s="243" t="s">
        <v>1819</v>
      </c>
      <c r="L184" s="252" t="s">
        <v>1847</v>
      </c>
      <c r="M184" s="251" t="s">
        <v>1908</v>
      </c>
      <c r="O184" s="243" t="s">
        <v>1910</v>
      </c>
      <c r="P184" s="243" t="s">
        <v>1874</v>
      </c>
      <c r="Q184" s="243" t="s">
        <v>848</v>
      </c>
      <c r="U184" s="243">
        <v>20200815</v>
      </c>
      <c r="V184" s="243" t="s">
        <v>91</v>
      </c>
      <c r="X184" s="243" t="s">
        <v>1196</v>
      </c>
      <c r="Y184" s="243" t="s">
        <v>88</v>
      </c>
      <c r="Z184" s="263" t="s">
        <v>1801</v>
      </c>
      <c r="AB184" s="243" t="s">
        <v>1244</v>
      </c>
      <c r="AQ184" s="253" t="s">
        <v>88</v>
      </c>
    </row>
    <row r="185" spans="1:45" ht="15" customHeight="1" x14ac:dyDescent="0.25">
      <c r="A185" s="249" t="s">
        <v>1263</v>
      </c>
      <c r="B185" s="243" t="s">
        <v>1324</v>
      </c>
      <c r="C185" s="241" t="s">
        <v>1888</v>
      </c>
      <c r="D185" s="243" t="s">
        <v>1828</v>
      </c>
      <c r="E185" s="243" t="s">
        <v>213</v>
      </c>
      <c r="F185" s="243" t="s">
        <v>1220</v>
      </c>
      <c r="G185" s="250" t="s">
        <v>751</v>
      </c>
      <c r="H185" s="243" t="s">
        <v>1820</v>
      </c>
      <c r="I185" s="243">
        <v>2020</v>
      </c>
      <c r="J185" s="243">
        <v>2018</v>
      </c>
      <c r="K185" s="243" t="s">
        <v>1819</v>
      </c>
      <c r="L185" s="252" t="s">
        <v>1847</v>
      </c>
      <c r="M185" s="251" t="s">
        <v>1909</v>
      </c>
      <c r="O185" s="243" t="s">
        <v>1910</v>
      </c>
      <c r="P185" s="243" t="s">
        <v>1874</v>
      </c>
      <c r="Q185" s="243" t="s">
        <v>848</v>
      </c>
      <c r="U185" s="243">
        <v>20200815</v>
      </c>
      <c r="V185" s="243" t="s">
        <v>91</v>
      </c>
      <c r="X185" s="243" t="s">
        <v>1196</v>
      </c>
      <c r="Y185" s="243" t="s">
        <v>88</v>
      </c>
      <c r="Z185" s="263" t="s">
        <v>1802</v>
      </c>
      <c r="AB185" s="243" t="s">
        <v>1244</v>
      </c>
      <c r="AQ185" s="253" t="s">
        <v>88</v>
      </c>
    </row>
    <row r="186" spans="1:45" ht="15" customHeight="1" x14ac:dyDescent="0.25">
      <c r="A186" s="249" t="s">
        <v>1375</v>
      </c>
      <c r="B186" s="243" t="s">
        <v>1390</v>
      </c>
      <c r="C186" s="241" t="s">
        <v>1889</v>
      </c>
      <c r="D186" s="243" t="s">
        <v>1829</v>
      </c>
      <c r="E186" s="243" t="s">
        <v>213</v>
      </c>
      <c r="F186" s="243" t="s">
        <v>1220</v>
      </c>
      <c r="G186" s="250" t="s">
        <v>751</v>
      </c>
      <c r="H186" s="243" t="s">
        <v>1820</v>
      </c>
      <c r="I186" s="243">
        <v>2020</v>
      </c>
      <c r="J186" s="243">
        <v>2018</v>
      </c>
      <c r="K186" s="243" t="s">
        <v>1819</v>
      </c>
      <c r="L186" s="252" t="s">
        <v>1847</v>
      </c>
      <c r="M186" s="251" t="s">
        <v>1853</v>
      </c>
      <c r="O186" s="243" t="s">
        <v>1910</v>
      </c>
      <c r="P186" s="243" t="s">
        <v>600</v>
      </c>
      <c r="Q186" s="243" t="s">
        <v>848</v>
      </c>
      <c r="U186" s="243">
        <v>20200815</v>
      </c>
      <c r="V186" s="243" t="s">
        <v>91</v>
      </c>
      <c r="X186" s="243" t="s">
        <v>1196</v>
      </c>
      <c r="Y186" s="243" t="s">
        <v>88</v>
      </c>
      <c r="Z186" s="263" t="s">
        <v>1803</v>
      </c>
      <c r="AB186" s="243" t="s">
        <v>1244</v>
      </c>
      <c r="AQ186" s="253" t="s">
        <v>88</v>
      </c>
    </row>
    <row r="187" spans="1:45" ht="15" customHeight="1" x14ac:dyDescent="0.25">
      <c r="A187" s="249" t="s">
        <v>1375</v>
      </c>
      <c r="B187" s="243" t="s">
        <v>1390</v>
      </c>
      <c r="C187" s="241" t="s">
        <v>1890</v>
      </c>
      <c r="D187" s="243" t="s">
        <v>1830</v>
      </c>
      <c r="E187" s="243" t="s">
        <v>213</v>
      </c>
      <c r="F187" s="243" t="s">
        <v>1220</v>
      </c>
      <c r="G187" s="250" t="s">
        <v>751</v>
      </c>
      <c r="H187" s="243" t="s">
        <v>1820</v>
      </c>
      <c r="I187" s="243">
        <v>2020</v>
      </c>
      <c r="J187" s="243">
        <v>2018</v>
      </c>
      <c r="K187" s="243" t="s">
        <v>1819</v>
      </c>
      <c r="L187" s="252" t="s">
        <v>1847</v>
      </c>
      <c r="M187" s="251" t="s">
        <v>1854</v>
      </c>
      <c r="O187" s="243" t="s">
        <v>1910</v>
      </c>
      <c r="P187" s="243" t="s">
        <v>600</v>
      </c>
      <c r="Q187" s="243" t="s">
        <v>848</v>
      </c>
      <c r="U187" s="243">
        <v>20200815</v>
      </c>
      <c r="V187" s="243" t="s">
        <v>91</v>
      </c>
      <c r="X187" s="243" t="s">
        <v>1196</v>
      </c>
      <c r="Y187" s="243" t="s">
        <v>88</v>
      </c>
      <c r="Z187" s="263" t="s">
        <v>1804</v>
      </c>
      <c r="AB187" s="243" t="s">
        <v>1244</v>
      </c>
      <c r="AQ187" s="253" t="s">
        <v>88</v>
      </c>
    </row>
    <row r="188" spans="1:45" ht="15" customHeight="1" x14ac:dyDescent="0.25">
      <c r="A188" s="249" t="s">
        <v>1375</v>
      </c>
      <c r="B188" s="243" t="s">
        <v>1390</v>
      </c>
      <c r="C188" s="241" t="s">
        <v>1891</v>
      </c>
      <c r="D188" s="243" t="s">
        <v>1831</v>
      </c>
      <c r="E188" s="243" t="s">
        <v>213</v>
      </c>
      <c r="F188" s="243" t="s">
        <v>1220</v>
      </c>
      <c r="G188" s="250" t="s">
        <v>751</v>
      </c>
      <c r="H188" s="243" t="s">
        <v>1820</v>
      </c>
      <c r="I188" s="243">
        <v>2020</v>
      </c>
      <c r="J188" s="243">
        <v>2018</v>
      </c>
      <c r="K188" s="243" t="s">
        <v>1819</v>
      </c>
      <c r="L188" s="252" t="s">
        <v>1847</v>
      </c>
      <c r="M188" s="251" t="s">
        <v>1855</v>
      </c>
      <c r="O188" s="243" t="s">
        <v>1910</v>
      </c>
      <c r="P188" s="243" t="s">
        <v>1875</v>
      </c>
      <c r="Q188" s="243" t="s">
        <v>848</v>
      </c>
      <c r="U188" s="243">
        <v>20200815</v>
      </c>
      <c r="V188" s="243" t="s">
        <v>91</v>
      </c>
      <c r="X188" s="243" t="s">
        <v>1196</v>
      </c>
      <c r="Y188" s="243" t="s">
        <v>88</v>
      </c>
      <c r="Z188" s="265" t="s">
        <v>1805</v>
      </c>
      <c r="AB188" s="243" t="s">
        <v>1244</v>
      </c>
      <c r="AQ188" s="253" t="s">
        <v>88</v>
      </c>
    </row>
    <row r="189" spans="1:45" ht="15" customHeight="1" x14ac:dyDescent="0.25">
      <c r="A189" s="249" t="s">
        <v>1341</v>
      </c>
      <c r="B189" s="243" t="s">
        <v>1405</v>
      </c>
      <c r="C189" s="241" t="s">
        <v>1892</v>
      </c>
      <c r="D189" s="243" t="s">
        <v>1199</v>
      </c>
      <c r="E189" s="243" t="s">
        <v>213</v>
      </c>
      <c r="F189" s="243" t="s">
        <v>1220</v>
      </c>
      <c r="G189" s="250" t="s">
        <v>751</v>
      </c>
      <c r="H189" s="243" t="s">
        <v>1820</v>
      </c>
      <c r="I189" s="243">
        <v>2020</v>
      </c>
      <c r="J189" s="243">
        <v>2018</v>
      </c>
      <c r="K189" s="243" t="s">
        <v>1819</v>
      </c>
      <c r="L189" s="252" t="s">
        <v>1847</v>
      </c>
      <c r="M189" s="251" t="s">
        <v>1856</v>
      </c>
      <c r="O189" s="243" t="s">
        <v>1910</v>
      </c>
      <c r="P189" s="243" t="s">
        <v>1876</v>
      </c>
      <c r="Q189" s="243" t="s">
        <v>848</v>
      </c>
      <c r="U189" s="243">
        <v>20200815</v>
      </c>
      <c r="V189" s="243" t="s">
        <v>91</v>
      </c>
      <c r="X189" s="243" t="s">
        <v>1196</v>
      </c>
      <c r="Y189" s="243" t="s">
        <v>88</v>
      </c>
      <c r="Z189" s="263" t="s">
        <v>1806</v>
      </c>
      <c r="AB189" s="243" t="s">
        <v>1244</v>
      </c>
      <c r="AQ189" s="253" t="s">
        <v>88</v>
      </c>
    </row>
    <row r="190" spans="1:45" ht="15" customHeight="1" x14ac:dyDescent="0.25">
      <c r="A190" s="249" t="s">
        <v>1341</v>
      </c>
      <c r="B190" s="243" t="s">
        <v>1405</v>
      </c>
      <c r="C190" s="241" t="s">
        <v>1893</v>
      </c>
      <c r="D190" s="243" t="s">
        <v>1832</v>
      </c>
      <c r="E190" s="243" t="s">
        <v>213</v>
      </c>
      <c r="F190" s="243" t="s">
        <v>1220</v>
      </c>
      <c r="G190" s="250" t="s">
        <v>751</v>
      </c>
      <c r="H190" s="243" t="s">
        <v>1820</v>
      </c>
      <c r="I190" s="243">
        <v>2020</v>
      </c>
      <c r="J190" s="243">
        <v>2018</v>
      </c>
      <c r="K190" s="243" t="s">
        <v>1819</v>
      </c>
      <c r="L190" s="252" t="s">
        <v>1847</v>
      </c>
      <c r="M190" s="251" t="s">
        <v>1857</v>
      </c>
      <c r="O190" s="243" t="s">
        <v>1910</v>
      </c>
      <c r="P190" s="243" t="s">
        <v>1876</v>
      </c>
      <c r="Q190" s="243" t="s">
        <v>848</v>
      </c>
      <c r="U190" s="243">
        <v>20200815</v>
      </c>
      <c r="V190" s="243" t="s">
        <v>91</v>
      </c>
      <c r="X190" s="243" t="s">
        <v>1196</v>
      </c>
      <c r="Y190" s="243" t="s">
        <v>88</v>
      </c>
      <c r="Z190" s="263" t="s">
        <v>1807</v>
      </c>
      <c r="AB190" s="243" t="s">
        <v>1244</v>
      </c>
      <c r="AQ190" s="253" t="s">
        <v>88</v>
      </c>
    </row>
    <row r="191" spans="1:45" ht="15" customHeight="1" x14ac:dyDescent="0.25">
      <c r="A191" s="249" t="s">
        <v>1341</v>
      </c>
      <c r="B191" s="243" t="s">
        <v>1405</v>
      </c>
      <c r="C191" s="241" t="s">
        <v>1894</v>
      </c>
      <c r="D191" s="243" t="s">
        <v>1833</v>
      </c>
      <c r="E191" s="243" t="s">
        <v>213</v>
      </c>
      <c r="F191" s="243" t="s">
        <v>1220</v>
      </c>
      <c r="G191" s="250" t="s">
        <v>751</v>
      </c>
      <c r="H191" s="243" t="s">
        <v>1820</v>
      </c>
      <c r="I191" s="243">
        <v>2020</v>
      </c>
      <c r="J191" s="243">
        <v>2018</v>
      </c>
      <c r="K191" s="243" t="s">
        <v>1819</v>
      </c>
      <c r="L191" s="252" t="s">
        <v>1847</v>
      </c>
      <c r="M191" s="251" t="s">
        <v>1858</v>
      </c>
      <c r="O191" s="243" t="s">
        <v>1910</v>
      </c>
      <c r="P191" s="243" t="s">
        <v>1876</v>
      </c>
      <c r="Q191" s="243" t="s">
        <v>848</v>
      </c>
      <c r="U191" s="243">
        <v>20200815</v>
      </c>
      <c r="V191" s="243" t="s">
        <v>91</v>
      </c>
      <c r="X191" s="243" t="s">
        <v>1196</v>
      </c>
      <c r="Y191" s="243" t="s">
        <v>88</v>
      </c>
      <c r="Z191" s="263" t="s">
        <v>1808</v>
      </c>
      <c r="AB191" s="243" t="s">
        <v>1244</v>
      </c>
      <c r="AQ191" s="253" t="s">
        <v>88</v>
      </c>
    </row>
    <row r="192" spans="1:45" ht="15" customHeight="1" x14ac:dyDescent="0.25">
      <c r="A192" s="249" t="s">
        <v>1263</v>
      </c>
      <c r="B192" s="243" t="s">
        <v>1324</v>
      </c>
      <c r="C192" s="241" t="s">
        <v>1895</v>
      </c>
      <c r="D192" s="243" t="s">
        <v>1834</v>
      </c>
      <c r="E192" s="243" t="s">
        <v>213</v>
      </c>
      <c r="F192" s="243" t="s">
        <v>1220</v>
      </c>
      <c r="G192" s="250" t="s">
        <v>751</v>
      </c>
      <c r="H192" s="243" t="s">
        <v>1820</v>
      </c>
      <c r="I192" s="243">
        <v>2020</v>
      </c>
      <c r="J192" s="243">
        <v>2018</v>
      </c>
      <c r="K192" s="243" t="s">
        <v>1819</v>
      </c>
      <c r="L192" s="252" t="s">
        <v>1847</v>
      </c>
      <c r="M192" s="251" t="s">
        <v>1859</v>
      </c>
      <c r="O192" s="243" t="s">
        <v>1910</v>
      </c>
      <c r="P192" s="243" t="s">
        <v>1877</v>
      </c>
      <c r="Q192" s="243" t="s">
        <v>848</v>
      </c>
      <c r="U192" s="243">
        <v>20200815</v>
      </c>
      <c r="V192" s="243" t="s">
        <v>91</v>
      </c>
      <c r="X192" s="243" t="s">
        <v>1196</v>
      </c>
      <c r="Y192" s="243" t="s">
        <v>88</v>
      </c>
      <c r="Z192" s="263" t="s">
        <v>1809</v>
      </c>
      <c r="AB192" s="243" t="s">
        <v>1244</v>
      </c>
      <c r="AQ192" s="253" t="s">
        <v>88</v>
      </c>
    </row>
    <row r="193" spans="1:43" ht="15" customHeight="1" x14ac:dyDescent="0.25">
      <c r="A193" s="249" t="s">
        <v>1263</v>
      </c>
      <c r="B193" s="243" t="s">
        <v>1324</v>
      </c>
      <c r="C193" s="241" t="s">
        <v>1896</v>
      </c>
      <c r="D193" s="243" t="s">
        <v>1835</v>
      </c>
      <c r="E193" s="243" t="s">
        <v>213</v>
      </c>
      <c r="F193" s="243" t="s">
        <v>1220</v>
      </c>
      <c r="G193" s="250" t="s">
        <v>751</v>
      </c>
      <c r="H193" s="243" t="s">
        <v>1820</v>
      </c>
      <c r="I193" s="243">
        <v>2020</v>
      </c>
      <c r="J193" s="243">
        <v>2018</v>
      </c>
      <c r="K193" s="243" t="s">
        <v>1819</v>
      </c>
      <c r="L193" s="252" t="s">
        <v>1847</v>
      </c>
      <c r="M193" s="251" t="s">
        <v>1860</v>
      </c>
      <c r="O193" s="243" t="s">
        <v>1910</v>
      </c>
      <c r="P193" s="243" t="s">
        <v>1877</v>
      </c>
      <c r="Q193" s="243" t="s">
        <v>848</v>
      </c>
      <c r="U193" s="243">
        <v>20200815</v>
      </c>
      <c r="V193" s="243" t="s">
        <v>91</v>
      </c>
      <c r="X193" s="243" t="s">
        <v>1196</v>
      </c>
      <c r="Y193" s="243" t="s">
        <v>88</v>
      </c>
      <c r="Z193" s="264" t="s">
        <v>1810</v>
      </c>
      <c r="AB193" s="243" t="s">
        <v>1244</v>
      </c>
      <c r="AQ193" s="253" t="s">
        <v>88</v>
      </c>
    </row>
    <row r="194" spans="1:43" ht="15" customHeight="1" x14ac:dyDescent="0.25">
      <c r="A194" s="249" t="s">
        <v>1375</v>
      </c>
      <c r="B194" s="243" t="s">
        <v>1424</v>
      </c>
      <c r="C194" s="241" t="s">
        <v>1897</v>
      </c>
      <c r="D194" s="243" t="s">
        <v>1836</v>
      </c>
      <c r="E194" s="243" t="s">
        <v>213</v>
      </c>
      <c r="F194" s="243" t="s">
        <v>1220</v>
      </c>
      <c r="G194" s="250" t="s">
        <v>751</v>
      </c>
      <c r="H194" s="243" t="s">
        <v>1820</v>
      </c>
      <c r="I194" s="243">
        <v>2020</v>
      </c>
      <c r="J194" s="243">
        <v>2018</v>
      </c>
      <c r="K194" s="243" t="s">
        <v>1819</v>
      </c>
      <c r="L194" s="252" t="s">
        <v>1847</v>
      </c>
      <c r="M194" s="251" t="s">
        <v>1861</v>
      </c>
      <c r="O194" s="243" t="s">
        <v>1910</v>
      </c>
      <c r="P194" s="243" t="s">
        <v>1878</v>
      </c>
      <c r="Q194" s="243" t="s">
        <v>848</v>
      </c>
      <c r="U194" s="243">
        <v>20200815</v>
      </c>
      <c r="V194" s="243" t="s">
        <v>91</v>
      </c>
      <c r="X194" s="243" t="s">
        <v>1196</v>
      </c>
      <c r="Y194" s="243" t="s">
        <v>88</v>
      </c>
      <c r="Z194" s="263" t="s">
        <v>1690</v>
      </c>
      <c r="AB194" s="243" t="s">
        <v>1244</v>
      </c>
      <c r="AQ194" s="253" t="s">
        <v>88</v>
      </c>
    </row>
    <row r="195" spans="1:43" ht="15" customHeight="1" x14ac:dyDescent="0.25">
      <c r="A195" s="249" t="s">
        <v>1375</v>
      </c>
      <c r="B195" s="243" t="s">
        <v>1424</v>
      </c>
      <c r="C195" s="241" t="s">
        <v>1898</v>
      </c>
      <c r="D195" s="243" t="s">
        <v>1837</v>
      </c>
      <c r="E195" s="243" t="s">
        <v>213</v>
      </c>
      <c r="F195" s="243" t="s">
        <v>1220</v>
      </c>
      <c r="G195" s="250" t="s">
        <v>751</v>
      </c>
      <c r="H195" s="243" t="s">
        <v>1820</v>
      </c>
      <c r="I195" s="243">
        <v>2020</v>
      </c>
      <c r="J195" s="243">
        <v>2018</v>
      </c>
      <c r="K195" s="243" t="s">
        <v>1819</v>
      </c>
      <c r="L195" s="252" t="s">
        <v>1847</v>
      </c>
      <c r="M195" s="251" t="s">
        <v>1862</v>
      </c>
      <c r="O195" s="243" t="s">
        <v>1910</v>
      </c>
      <c r="P195" s="243" t="s">
        <v>1878</v>
      </c>
      <c r="Q195" s="243" t="s">
        <v>848</v>
      </c>
      <c r="U195" s="243">
        <v>20200815</v>
      </c>
      <c r="V195" s="243" t="s">
        <v>91</v>
      </c>
      <c r="X195" s="243" t="s">
        <v>1196</v>
      </c>
      <c r="Y195" s="243" t="s">
        <v>88</v>
      </c>
      <c r="Z195" s="263" t="s">
        <v>1811</v>
      </c>
      <c r="AB195" s="243" t="s">
        <v>1244</v>
      </c>
      <c r="AQ195" s="253" t="s">
        <v>88</v>
      </c>
    </row>
    <row r="196" spans="1:43" ht="15" customHeight="1" x14ac:dyDescent="0.25">
      <c r="A196" s="249" t="s">
        <v>1375</v>
      </c>
      <c r="B196" s="243" t="s">
        <v>1424</v>
      </c>
      <c r="C196" s="241" t="s">
        <v>1899</v>
      </c>
      <c r="D196" s="243" t="s">
        <v>1838</v>
      </c>
      <c r="E196" s="243" t="s">
        <v>213</v>
      </c>
      <c r="F196" s="243" t="s">
        <v>1220</v>
      </c>
      <c r="G196" s="250" t="s">
        <v>751</v>
      </c>
      <c r="H196" s="243" t="s">
        <v>1820</v>
      </c>
      <c r="I196" s="243">
        <v>2020</v>
      </c>
      <c r="J196" s="243">
        <v>2018</v>
      </c>
      <c r="K196" s="243" t="s">
        <v>1819</v>
      </c>
      <c r="L196" s="252" t="s">
        <v>1847</v>
      </c>
      <c r="M196" s="251" t="s">
        <v>1863</v>
      </c>
      <c r="O196" s="243" t="s">
        <v>1910</v>
      </c>
      <c r="P196" s="243" t="s">
        <v>1878</v>
      </c>
      <c r="Q196" s="243" t="s">
        <v>848</v>
      </c>
      <c r="U196" s="243">
        <v>20200815</v>
      </c>
      <c r="V196" s="243" t="s">
        <v>91</v>
      </c>
      <c r="X196" s="243" t="s">
        <v>1196</v>
      </c>
      <c r="Y196" s="243" t="s">
        <v>88</v>
      </c>
      <c r="Z196" s="263" t="s">
        <v>1812</v>
      </c>
      <c r="AB196" s="243" t="s">
        <v>1244</v>
      </c>
      <c r="AQ196" s="253" t="s">
        <v>88</v>
      </c>
    </row>
    <row r="197" spans="1:43" ht="15" customHeight="1" x14ac:dyDescent="0.25">
      <c r="A197" s="249" t="s">
        <v>1375</v>
      </c>
      <c r="B197" s="243" t="s">
        <v>1418</v>
      </c>
      <c r="C197" s="241" t="s">
        <v>1900</v>
      </c>
      <c r="D197" s="243" t="s">
        <v>1839</v>
      </c>
      <c r="E197" s="243" t="s">
        <v>213</v>
      </c>
      <c r="F197" s="243" t="s">
        <v>1220</v>
      </c>
      <c r="G197" s="250" t="s">
        <v>751</v>
      </c>
      <c r="H197" s="243" t="s">
        <v>1820</v>
      </c>
      <c r="I197" s="243">
        <v>2020</v>
      </c>
      <c r="J197" s="243">
        <v>2018</v>
      </c>
      <c r="K197" s="243" t="s">
        <v>1819</v>
      </c>
      <c r="L197" s="252" t="s">
        <v>1847</v>
      </c>
      <c r="M197" s="251" t="s">
        <v>1864</v>
      </c>
      <c r="O197" s="243" t="s">
        <v>1910</v>
      </c>
      <c r="P197" s="243" t="s">
        <v>1879</v>
      </c>
      <c r="Q197" s="243" t="s">
        <v>848</v>
      </c>
      <c r="U197" s="243">
        <v>20200815</v>
      </c>
      <c r="V197" s="243" t="s">
        <v>91</v>
      </c>
      <c r="X197" s="243" t="s">
        <v>1196</v>
      </c>
      <c r="Y197" s="243" t="s">
        <v>88</v>
      </c>
      <c r="Z197" s="263" t="s">
        <v>1813</v>
      </c>
      <c r="AB197" s="243" t="s">
        <v>1244</v>
      </c>
      <c r="AQ197" s="253" t="s">
        <v>88</v>
      </c>
    </row>
    <row r="198" spans="1:43" ht="15" customHeight="1" x14ac:dyDescent="0.25">
      <c r="A198" s="249" t="s">
        <v>1375</v>
      </c>
      <c r="B198" s="243" t="s">
        <v>1418</v>
      </c>
      <c r="C198" s="241" t="s">
        <v>1901</v>
      </c>
      <c r="D198" s="243" t="s">
        <v>1840</v>
      </c>
      <c r="E198" s="243" t="s">
        <v>213</v>
      </c>
      <c r="F198" s="243" t="s">
        <v>1220</v>
      </c>
      <c r="G198" s="250" t="s">
        <v>751</v>
      </c>
      <c r="H198" s="243" t="s">
        <v>1820</v>
      </c>
      <c r="I198" s="243">
        <v>2020</v>
      </c>
      <c r="J198" s="243">
        <v>2018</v>
      </c>
      <c r="K198" s="243" t="s">
        <v>1819</v>
      </c>
      <c r="L198" s="252" t="s">
        <v>1847</v>
      </c>
      <c r="M198" s="251" t="s">
        <v>1865</v>
      </c>
      <c r="O198" s="243" t="s">
        <v>1910</v>
      </c>
      <c r="P198" s="243" t="s">
        <v>1879</v>
      </c>
      <c r="Q198" s="243" t="s">
        <v>848</v>
      </c>
      <c r="U198" s="243">
        <v>20200815</v>
      </c>
      <c r="V198" s="243" t="s">
        <v>91</v>
      </c>
      <c r="X198" s="243" t="s">
        <v>1196</v>
      </c>
      <c r="Y198" s="243" t="s">
        <v>88</v>
      </c>
      <c r="Z198" s="263" t="s">
        <v>1821</v>
      </c>
      <c r="AB198" s="243" t="s">
        <v>1244</v>
      </c>
      <c r="AQ198" s="253" t="s">
        <v>88</v>
      </c>
    </row>
    <row r="199" spans="1:43" ht="15" customHeight="1" x14ac:dyDescent="0.25">
      <c r="A199" s="249" t="s">
        <v>1375</v>
      </c>
      <c r="B199" s="243" t="s">
        <v>1418</v>
      </c>
      <c r="C199" s="241" t="s">
        <v>1902</v>
      </c>
      <c r="D199" s="243" t="s">
        <v>1841</v>
      </c>
      <c r="E199" s="243" t="s">
        <v>213</v>
      </c>
      <c r="F199" s="243" t="s">
        <v>1220</v>
      </c>
      <c r="G199" s="250" t="s">
        <v>751</v>
      </c>
      <c r="H199" s="243" t="s">
        <v>1820</v>
      </c>
      <c r="I199" s="243">
        <v>2020</v>
      </c>
      <c r="J199" s="243">
        <v>2018</v>
      </c>
      <c r="K199" s="243" t="s">
        <v>1819</v>
      </c>
      <c r="L199" s="252" t="s">
        <v>1847</v>
      </c>
      <c r="M199" s="251" t="s">
        <v>1866</v>
      </c>
      <c r="O199" s="243" t="s">
        <v>1910</v>
      </c>
      <c r="P199" s="243" t="s">
        <v>1879</v>
      </c>
      <c r="Q199" s="243" t="s">
        <v>848</v>
      </c>
      <c r="U199" s="243">
        <v>20200815</v>
      </c>
      <c r="V199" s="243" t="s">
        <v>91</v>
      </c>
      <c r="X199" s="243" t="s">
        <v>1196</v>
      </c>
      <c r="Y199" s="243" t="s">
        <v>88</v>
      </c>
      <c r="Z199" s="263" t="s">
        <v>1814</v>
      </c>
      <c r="AB199" s="243" t="s">
        <v>1244</v>
      </c>
      <c r="AQ199" s="253" t="s">
        <v>88</v>
      </c>
    </row>
    <row r="200" spans="1:43" ht="15" customHeight="1" x14ac:dyDescent="0.25">
      <c r="A200" s="249" t="s">
        <v>1263</v>
      </c>
      <c r="B200" s="243" t="s">
        <v>1315</v>
      </c>
      <c r="C200" s="241" t="s">
        <v>1903</v>
      </c>
      <c r="D200" s="243" t="s">
        <v>1842</v>
      </c>
      <c r="E200" s="243" t="s">
        <v>213</v>
      </c>
      <c r="F200" s="243" t="s">
        <v>1220</v>
      </c>
      <c r="G200" s="250" t="s">
        <v>751</v>
      </c>
      <c r="H200" s="243" t="s">
        <v>1820</v>
      </c>
      <c r="I200" s="243">
        <v>2020</v>
      </c>
      <c r="J200" s="243">
        <v>2018</v>
      </c>
      <c r="K200" s="243" t="s">
        <v>1819</v>
      </c>
      <c r="L200" s="252" t="s">
        <v>1847</v>
      </c>
      <c r="M200" s="251" t="s">
        <v>1867</v>
      </c>
      <c r="O200" s="243" t="s">
        <v>1910</v>
      </c>
      <c r="P200" s="243" t="s">
        <v>1880</v>
      </c>
      <c r="Q200" s="243" t="s">
        <v>848</v>
      </c>
      <c r="U200" s="243">
        <v>20200815</v>
      </c>
      <c r="V200" s="243" t="s">
        <v>91</v>
      </c>
      <c r="X200" s="243" t="s">
        <v>1196</v>
      </c>
      <c r="Y200" s="243" t="s">
        <v>88</v>
      </c>
      <c r="Z200" s="263" t="s">
        <v>1815</v>
      </c>
      <c r="AB200" s="243" t="s">
        <v>1244</v>
      </c>
      <c r="AQ200" s="253" t="s">
        <v>88</v>
      </c>
    </row>
    <row r="201" spans="1:43" ht="15" customHeight="1" x14ac:dyDescent="0.25">
      <c r="A201" s="249" t="s">
        <v>1263</v>
      </c>
      <c r="B201" s="243" t="s">
        <v>1296</v>
      </c>
      <c r="C201" s="241" t="s">
        <v>1904</v>
      </c>
      <c r="D201" s="243" t="s">
        <v>1843</v>
      </c>
      <c r="E201" s="243" t="s">
        <v>213</v>
      </c>
      <c r="F201" s="243" t="s">
        <v>1220</v>
      </c>
      <c r="G201" s="250" t="s">
        <v>751</v>
      </c>
      <c r="H201" s="243" t="s">
        <v>1820</v>
      </c>
      <c r="I201" s="243">
        <v>2020</v>
      </c>
      <c r="J201" s="243">
        <v>2018</v>
      </c>
      <c r="K201" s="243" t="s">
        <v>1819</v>
      </c>
      <c r="L201" s="252" t="s">
        <v>1847</v>
      </c>
      <c r="M201" s="251" t="s">
        <v>1868</v>
      </c>
      <c r="O201" s="243" t="s">
        <v>1910</v>
      </c>
      <c r="P201" s="243" t="s">
        <v>1881</v>
      </c>
      <c r="Q201" s="243" t="s">
        <v>848</v>
      </c>
      <c r="U201" s="243">
        <v>20200815</v>
      </c>
      <c r="V201" s="243" t="s">
        <v>91</v>
      </c>
      <c r="X201" s="243" t="s">
        <v>1196</v>
      </c>
      <c r="Y201" s="243" t="s">
        <v>88</v>
      </c>
      <c r="Z201" s="263" t="s">
        <v>1816</v>
      </c>
      <c r="AB201" s="243" t="s">
        <v>1244</v>
      </c>
      <c r="AQ201" s="253" t="s">
        <v>88</v>
      </c>
    </row>
    <row r="202" spans="1:43" ht="15" customHeight="1" x14ac:dyDescent="0.25">
      <c r="A202" s="249" t="s">
        <v>1375</v>
      </c>
      <c r="B202" s="243" t="s">
        <v>1424</v>
      </c>
      <c r="C202" s="241" t="s">
        <v>1905</v>
      </c>
      <c r="D202" s="243" t="s">
        <v>1844</v>
      </c>
      <c r="E202" s="243" t="s">
        <v>213</v>
      </c>
      <c r="F202" s="243" t="s">
        <v>1220</v>
      </c>
      <c r="G202" s="250" t="s">
        <v>751</v>
      </c>
      <c r="H202" s="243" t="s">
        <v>1820</v>
      </c>
      <c r="I202" s="243">
        <v>2020</v>
      </c>
      <c r="J202" s="243">
        <v>2018</v>
      </c>
      <c r="K202" s="243" t="s">
        <v>1819</v>
      </c>
      <c r="L202" s="252" t="s">
        <v>1847</v>
      </c>
      <c r="M202" s="251" t="s">
        <v>1869</v>
      </c>
      <c r="O202" s="243" t="s">
        <v>1910</v>
      </c>
      <c r="P202" s="243" t="s">
        <v>542</v>
      </c>
      <c r="Q202" s="243" t="s">
        <v>848</v>
      </c>
      <c r="U202" s="243">
        <v>20200815</v>
      </c>
      <c r="V202" s="243" t="s">
        <v>91</v>
      </c>
      <c r="X202" s="243" t="s">
        <v>1196</v>
      </c>
      <c r="Y202" s="243" t="s">
        <v>88</v>
      </c>
      <c r="Z202" s="266" t="s">
        <v>1817</v>
      </c>
      <c r="AB202" s="243" t="s">
        <v>1244</v>
      </c>
      <c r="AQ202" s="253" t="s">
        <v>88</v>
      </c>
    </row>
    <row r="203" spans="1:43" ht="15" customHeight="1" x14ac:dyDescent="0.25">
      <c r="A203" s="249" t="s">
        <v>1375</v>
      </c>
      <c r="B203" s="243" t="s">
        <v>1424</v>
      </c>
      <c r="C203" s="241" t="s">
        <v>1906</v>
      </c>
      <c r="D203" s="243" t="s">
        <v>1845</v>
      </c>
      <c r="E203" s="243" t="s">
        <v>213</v>
      </c>
      <c r="F203" s="243" t="s">
        <v>1220</v>
      </c>
      <c r="G203" s="250" t="s">
        <v>751</v>
      </c>
      <c r="H203" s="243" t="s">
        <v>1820</v>
      </c>
      <c r="I203" s="243">
        <v>2020</v>
      </c>
      <c r="J203" s="243">
        <v>2018</v>
      </c>
      <c r="K203" s="243" t="s">
        <v>1819</v>
      </c>
      <c r="L203" s="252" t="s">
        <v>1847</v>
      </c>
      <c r="M203" s="251" t="s">
        <v>1870</v>
      </c>
      <c r="O203" s="243" t="s">
        <v>1910</v>
      </c>
      <c r="P203" s="243" t="s">
        <v>542</v>
      </c>
      <c r="Q203" s="243" t="s">
        <v>848</v>
      </c>
      <c r="U203" s="243">
        <v>20200815</v>
      </c>
      <c r="V203" s="243" t="s">
        <v>91</v>
      </c>
      <c r="X203" s="243" t="s">
        <v>1196</v>
      </c>
      <c r="Y203" s="243" t="s">
        <v>88</v>
      </c>
      <c r="Z203" s="266" t="s">
        <v>1818</v>
      </c>
      <c r="AB203" s="243" t="s">
        <v>1244</v>
      </c>
      <c r="AQ203" s="253" t="s">
        <v>88</v>
      </c>
    </row>
    <row r="204" spans="1:43" ht="15" customHeight="1" x14ac:dyDescent="0.25">
      <c r="A204" s="249" t="s">
        <v>1375</v>
      </c>
      <c r="B204" s="243" t="s">
        <v>1424</v>
      </c>
      <c r="C204" s="241" t="s">
        <v>1907</v>
      </c>
      <c r="D204" s="243" t="s">
        <v>1846</v>
      </c>
      <c r="E204" s="243" t="s">
        <v>213</v>
      </c>
      <c r="F204" s="243" t="s">
        <v>1220</v>
      </c>
      <c r="G204" s="250" t="s">
        <v>751</v>
      </c>
      <c r="H204" s="243" t="s">
        <v>1820</v>
      </c>
      <c r="I204" s="243">
        <v>2020</v>
      </c>
      <c r="J204" s="243">
        <v>2018</v>
      </c>
      <c r="K204" s="243" t="s">
        <v>1819</v>
      </c>
      <c r="L204" s="252" t="s">
        <v>1847</v>
      </c>
      <c r="M204" s="251" t="s">
        <v>1871</v>
      </c>
      <c r="O204" s="243" t="s">
        <v>1910</v>
      </c>
      <c r="P204" s="243" t="s">
        <v>542</v>
      </c>
      <c r="Q204" s="243" t="s">
        <v>848</v>
      </c>
      <c r="U204" s="243">
        <v>20200815</v>
      </c>
      <c r="V204" s="243" t="s">
        <v>91</v>
      </c>
      <c r="X204" s="243" t="s">
        <v>1196</v>
      </c>
      <c r="Y204" s="243" t="s">
        <v>88</v>
      </c>
      <c r="Z204" s="266" t="s">
        <v>620</v>
      </c>
      <c r="AB204" s="243" t="s">
        <v>1244</v>
      </c>
      <c r="AQ204" s="253" t="s">
        <v>88</v>
      </c>
    </row>
  </sheetData>
  <sheetProtection selectLockedCells="1"/>
  <autoFilter ref="E1:AS176" xr:uid="{6FEED1B3-BE18-48B5-8BAC-E83DBF4F2846}"/>
  <conditionalFormatting sqref="Z43">
    <cfRule type="duplicateValues" dxfId="19" priority="76"/>
  </conditionalFormatting>
  <conditionalFormatting sqref="Z44">
    <cfRule type="duplicateValues" dxfId="18" priority="73"/>
  </conditionalFormatting>
  <conditionalFormatting sqref="Z58 C61:C69 O58 O60:O69">
    <cfRule type="expression" dxfId="17" priority="310">
      <formula>OR(ISERR(FIND("Requires", $I58))=FALSE,ISERR(FIND("Could", $I58))=FALSE)</formula>
    </cfRule>
    <cfRule type="expression" dxfId="16" priority="311">
      <formula>OR(ISERR(FIND("Future", $I58))=FALSE,ISERR(FIND("Data not identified", $F58))=FALSE,ISERR(FIND("Cannot", $I58))=FALSE)</formula>
    </cfRule>
    <cfRule type="expression" dxfId="15" priority="312">
      <formula>OR(ISERR(FIND("Cleaned", $I58))=FALSE,ISERR(FIND("Ready", $I58))=FALSE)</formula>
    </cfRule>
    <cfRule type="expression" dxfId="14" priority="313">
      <formula>ISERR(FIND("Data preparation", $I58))=FALSE</formula>
    </cfRule>
    <cfRule type="expression" dxfId="13" priority="314">
      <formula>ISERR(FIND("Completed", $I58))=FALSE</formula>
    </cfRule>
    <cfRule type="expression" dxfId="12" priority="315">
      <formula>ISERR(FIND("No longer required", $I58))=FALSE</formula>
    </cfRule>
  </conditionalFormatting>
  <conditionalFormatting sqref="Z59 O59">
    <cfRule type="expression" dxfId="11" priority="1">
      <formula>OR(ISERR(FIND("Requires", $I59))=FALSE,ISERR(FIND("Could", $I59))=FALSE)</formula>
    </cfRule>
    <cfRule type="expression" dxfId="10" priority="2">
      <formula>OR(ISERR(FIND("Future", $I59))=FALSE,ISERR(FIND("Data not identified", $F59))=FALSE,ISERR(FIND("Cannot", $I59))=FALSE)</formula>
    </cfRule>
    <cfRule type="expression" dxfId="9" priority="3">
      <formula>OR(ISERR(FIND("Cleaned", $I59))=FALSE,ISERR(FIND("Ready", $I59))=FALSE)</formula>
    </cfRule>
    <cfRule type="expression" dxfId="8" priority="4">
      <formula>ISERR(FIND("Data preparation", $I59))=FALSE</formula>
    </cfRule>
    <cfRule type="expression" dxfId="7" priority="5">
      <formula>ISERR(FIND("Completed", $I59))=FALSE</formula>
    </cfRule>
    <cfRule type="expression" dxfId="6" priority="6">
      <formula>ISERR(FIND("No longer required", $I59))=FALSE</formula>
    </cfRule>
  </conditionalFormatting>
  <conditionalFormatting sqref="B88">
    <cfRule type="expression" dxfId="5" priority="316">
      <formula>OR(ISERR(FIND("Requires", $U88))=FALSE,ISERR(FIND("Could", $U88))=FALSE)</formula>
    </cfRule>
    <cfRule type="expression" dxfId="4" priority="317">
      <formula>OR(ISERR(FIND("Future", $U88))=FALSE,ISERR(FIND("Data not identified", $F88))=FALSE,ISERR(FIND("Cannot", $U88))=FALSE)</formula>
    </cfRule>
    <cfRule type="expression" dxfId="3" priority="318">
      <formula>OR(ISERR(FIND("Cleaned", $U88))=FALSE,ISERR(FIND("Ready", $U88))=FALSE)</formula>
    </cfRule>
    <cfRule type="expression" dxfId="2" priority="319">
      <formula>ISERR(FIND("Data preparation", $U88))=FALSE</formula>
    </cfRule>
    <cfRule type="expression" dxfId="1" priority="320">
      <formula>ISERR(FIND("Completed", $U88))=FALSE</formula>
    </cfRule>
    <cfRule type="expression" dxfId="0" priority="321">
      <formula>ISERR(FIND("No longer required", $U88))=FALSE</formula>
    </cfRule>
  </conditionalFormatting>
  <hyperlinks>
    <hyperlink ref="W36" r:id="rId1" xr:uid="{339321AC-DE37-4F8F-8B3A-5DA62CDC43E5}"/>
    <hyperlink ref="T2" r:id="rId2" xr:uid="{0AAED898-DC6A-4F03-8977-C81C529D4DC7}"/>
    <hyperlink ref="T6" r:id="rId3" display="http://www.bangkok.go.th/" xr:uid="{14E2AAE9-CCA1-4FD2-97F3-9C64015E062C}"/>
    <hyperlink ref="T25" r:id="rId4" xr:uid="{469FEF47-9982-4A0F-84F3-13FE7A62270B}"/>
    <hyperlink ref="T34" r:id="rId5" xr:uid="{3C2274CC-9AAF-401A-9D83-338C954C847D}"/>
    <hyperlink ref="W25" r:id="rId6" xr:uid="{2943F4BD-7BFA-48AD-81B9-163B893CC266}"/>
    <hyperlink ref="W34" r:id="rId7" xr:uid="{AD8652D5-AC78-4731-8DDD-59802D2CA508}"/>
    <hyperlink ref="T35" r:id="rId8" xr:uid="{1651F413-04F6-49EF-A202-F0CB42511848}"/>
    <hyperlink ref="W35" r:id="rId9" xr:uid="{A11C11A4-FA10-4D11-B882-4F9BBA90E4B9}"/>
    <hyperlink ref="W4" r:id="rId10" xr:uid="{DD3EE9C4-6F42-4512-AD28-BD3BCFA48BFC}"/>
    <hyperlink ref="T4" r:id="rId11" xr:uid="{2671F15A-0C1F-49DE-AE5C-DFD30F8D19EB}"/>
    <hyperlink ref="W5" r:id="rId12" xr:uid="{C06B1DF8-36F1-4390-8B21-5AD3E1172EAF}"/>
    <hyperlink ref="T5" r:id="rId13" xr:uid="{3E2FC36F-2167-4788-B867-D6AFE559EEE8}"/>
    <hyperlink ref="W3" r:id="rId14" xr:uid="{BB586238-4F06-41D7-8B85-6DBC45DB797B}"/>
    <hyperlink ref="T3" r:id="rId15" xr:uid="{7C1F5282-E849-4A5C-8597-8F0B464A30F5}"/>
    <hyperlink ref="W85" r:id="rId16" xr:uid="{63673581-4DB8-4219-8F18-336BB010E14B}"/>
    <hyperlink ref="W84" r:id="rId17" xr:uid="{D649C1F5-A0ED-4DE8-896A-9A4FDA7B1C2A}"/>
    <hyperlink ref="W37" r:id="rId18" xr:uid="{F7664A6C-1E62-444A-8D6D-B2B09C4D4C2F}"/>
    <hyperlink ref="W76" r:id="rId19" xr:uid="{6696B3A6-8141-4C17-B8C1-F592FF8A0701}"/>
    <hyperlink ref="W75" r:id="rId20" xr:uid="{5F058C0C-D3B4-4CFE-B3DF-395D9AFB480C}"/>
    <hyperlink ref="W40" r:id="rId21" xr:uid="{82F86EA8-4EBB-4FA5-8D1F-A073438D3BC4}"/>
    <hyperlink ref="W50" r:id="rId22" xr:uid="{F8D541D3-979D-426A-88C8-DE6CFFB7CB64}"/>
    <hyperlink ref="T33" r:id="rId23" xr:uid="{DDB375E0-7618-47C0-8A99-6FB157E56446}"/>
    <hyperlink ref="T32" r:id="rId24" xr:uid="{DFA69955-70BD-4239-B5B6-66E6CB1B656F}"/>
    <hyperlink ref="T101" r:id="rId25" xr:uid="{0DE3B7CC-FA0A-4147-9F86-9422C3F4A2A1}"/>
    <hyperlink ref="T107" r:id="rId26" xr:uid="{E40420CA-F082-476F-A696-37F830A5D770}"/>
    <hyperlink ref="T108" r:id="rId27" display="http://tile.gistda.or.th/geoserver/flood/wms?service=WMS&amp;version=1.1.0&amp;request=GetMap&amp;layers=flood:flood_freq_2005_2015_box&amp;styles=&amp;bbox=97.81485662718026,5.658071957224223,105.88272662718026,20.69923195722422&amp;width=411&amp;height=768&amp;srs=EPSG:4326&amp;format=image%2Fgeotiff" xr:uid="{74FA1239-1A8F-4EBF-B072-A159F6BCC496}"/>
    <hyperlink ref="W170" r:id="rId28" xr:uid="{E8D3AD64-1109-4593-BF85-6325E13B9ED4}"/>
    <hyperlink ref="W169" r:id="rId29" xr:uid="{CC793976-8B1E-4D46-80E4-1A8C2E2C8668}"/>
    <hyperlink ref="K170" r:id="rId30" xr:uid="{793A2BB4-35C2-4392-B180-86A3B189523E}"/>
    <hyperlink ref="K169" r:id="rId31" xr:uid="{375A1514-2A50-40C6-AF7F-22667EA1F6C5}"/>
    <hyperlink ref="W175" r:id="rId32" xr:uid="{4539D320-CF1F-4AD7-AC8A-FCFED17E8EAF}"/>
    <hyperlink ref="T173" r:id="rId33" xr:uid="{7FCE17F7-539A-4F4B-8EE8-EC17329917C8}"/>
    <hyperlink ref="T172" r:id="rId34" xr:uid="{C0870552-9BCA-4435-A002-45579AA061F8}"/>
    <hyperlink ref="T171" r:id="rId35" xr:uid="{C4EA3EC9-AA72-4837-A09C-E8C2C1890704}"/>
    <hyperlink ref="T176" r:id="rId36" xr:uid="{53197098-6EF0-4B56-86B3-DD4C6AEB1AFF}"/>
    <hyperlink ref="W130" r:id="rId37" xr:uid="{A7F5A979-A104-4AFC-9200-CF0867C024B8}"/>
    <hyperlink ref="W91" r:id="rId38" xr:uid="{D0D6CA9B-1B3D-4DB1-A287-191D8AEEBB68}"/>
    <hyperlink ref="W90" r:id="rId39" xr:uid="{6D5668FB-7887-4179-B285-F7435095B4A2}"/>
    <hyperlink ref="K91" r:id="rId40" xr:uid="{9D393E10-A7B3-49C6-AF18-7C453A75297A}"/>
    <hyperlink ref="K90" r:id="rId41" xr:uid="{E077251B-A289-42E3-9749-496FB5498FFE}"/>
    <hyperlink ref="W126" r:id="rId42" xr:uid="{0A82854A-65B6-4651-8C69-38DA0CB8E2A9}"/>
    <hyperlink ref="W121" r:id="rId43" xr:uid="{D9B75098-543B-406C-8F52-1C0A9AA99D29}"/>
    <hyperlink ref="T94" r:id="rId44" xr:uid="{0AF9A6B8-F9B5-4620-9751-3ABA4C44E86B}"/>
    <hyperlink ref="T93" r:id="rId45" xr:uid="{C58D0FFC-B11F-4EAB-9A77-D759ACD6BED8}"/>
    <hyperlink ref="T92" r:id="rId46" xr:uid="{EB1745BC-59D1-45E0-81F0-65F7EB018EB5}"/>
    <hyperlink ref="T96" r:id="rId47" xr:uid="{E6710642-89B4-42DA-9476-8C3287695B1C}"/>
    <hyperlink ref="T178" r:id="rId48" display="http://www.bangkok.go.th/" xr:uid="{7FDC9CFA-3DBF-49F8-B404-8A5926FE75DD}"/>
    <hyperlink ref="T177" r:id="rId49" xr:uid="{430181F3-9E54-4484-AFE8-52DA735A3656}"/>
  </hyperlinks>
  <pageMargins left="0.7" right="0.7" top="0.75" bottom="0.75" header="0.3" footer="0.3"/>
  <pageSetup paperSize="9" orientation="portrait" r:id="rId50"/>
  <legacyDrawing r:id="rId5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4C2297-512B-4813-B0A7-E5F597D30FE1}">
  <sheetPr>
    <pageSetUpPr fitToPage="1"/>
  </sheetPr>
  <dimension ref="A1:G89"/>
  <sheetViews>
    <sheetView zoomScaleNormal="100" workbookViewId="0">
      <pane ySplit="1" topLeftCell="A2" activePane="bottomLeft" state="frozen"/>
      <selection pane="bottomLeft" activeCell="C11" sqref="C11"/>
    </sheetView>
  </sheetViews>
  <sheetFormatPr defaultRowHeight="15" x14ac:dyDescent="0.25"/>
  <cols>
    <col min="1" max="1" width="19.7109375" customWidth="1"/>
    <col min="2" max="2" width="24.140625" customWidth="1"/>
    <col min="3" max="3" width="17.140625" customWidth="1"/>
    <col min="4" max="4" width="18.42578125" customWidth="1"/>
    <col min="5" max="5" width="16.85546875" customWidth="1"/>
    <col min="6" max="6" width="14.28515625" customWidth="1"/>
    <col min="7" max="7" width="49.140625" customWidth="1"/>
  </cols>
  <sheetData>
    <row r="1" spans="1:7" s="4" customFormat="1" ht="30" customHeight="1" x14ac:dyDescent="0.25">
      <c r="A1" s="228" t="s">
        <v>499</v>
      </c>
      <c r="B1" s="228" t="s">
        <v>1175</v>
      </c>
      <c r="C1" s="228" t="s">
        <v>500</v>
      </c>
      <c r="D1" s="228" t="s">
        <v>413</v>
      </c>
      <c r="E1" s="228" t="s">
        <v>501</v>
      </c>
      <c r="F1" s="228" t="s">
        <v>1191</v>
      </c>
      <c r="G1" s="228" t="s">
        <v>415</v>
      </c>
    </row>
    <row r="2" spans="1:7" x14ac:dyDescent="0.25">
      <c r="A2" t="s">
        <v>507</v>
      </c>
      <c r="B2" s="90" t="s">
        <v>553</v>
      </c>
      <c r="C2" s="90" t="s">
        <v>545</v>
      </c>
      <c r="D2" s="90" t="s">
        <v>546</v>
      </c>
      <c r="E2" s="91">
        <v>343085</v>
      </c>
      <c r="F2" s="90"/>
      <c r="G2" s="90" t="s">
        <v>554</v>
      </c>
    </row>
    <row r="3" spans="1:7" x14ac:dyDescent="0.25">
      <c r="A3" t="s">
        <v>507</v>
      </c>
      <c r="B3" s="90" t="s">
        <v>553</v>
      </c>
      <c r="C3" s="90" t="s">
        <v>546</v>
      </c>
      <c r="D3" s="90"/>
      <c r="E3" s="92">
        <v>95</v>
      </c>
      <c r="F3" s="90"/>
      <c r="G3" s="90"/>
    </row>
    <row r="4" spans="1:7" x14ac:dyDescent="0.25">
      <c r="A4" t="s">
        <v>507</v>
      </c>
      <c r="B4" s="90" t="s">
        <v>553</v>
      </c>
      <c r="C4" s="90" t="s">
        <v>537</v>
      </c>
      <c r="D4" s="90" t="s">
        <v>546</v>
      </c>
      <c r="E4" s="92">
        <v>37</v>
      </c>
      <c r="F4" s="90"/>
      <c r="G4" s="90"/>
    </row>
    <row r="5" spans="1:7" x14ac:dyDescent="0.25">
      <c r="A5" t="s">
        <v>507</v>
      </c>
      <c r="B5" s="90" t="s">
        <v>553</v>
      </c>
      <c r="C5" s="90" t="s">
        <v>547</v>
      </c>
      <c r="D5" s="90" t="s">
        <v>546</v>
      </c>
      <c r="E5" s="91">
        <v>8251</v>
      </c>
      <c r="F5" s="90"/>
      <c r="G5" s="90" t="s">
        <v>556</v>
      </c>
    </row>
    <row r="6" spans="1:7" x14ac:dyDescent="0.25">
      <c r="A6" t="s">
        <v>507</v>
      </c>
      <c r="B6" s="90" t="s">
        <v>553</v>
      </c>
      <c r="C6" s="90" t="s">
        <v>545</v>
      </c>
      <c r="D6" s="90" t="s">
        <v>557</v>
      </c>
      <c r="E6" s="91">
        <v>1137</v>
      </c>
      <c r="F6" s="90"/>
      <c r="G6" s="90"/>
    </row>
    <row r="7" spans="1:7" x14ac:dyDescent="0.25">
      <c r="A7" t="s">
        <v>508</v>
      </c>
      <c r="B7" s="90" t="s">
        <v>558</v>
      </c>
      <c r="C7" s="90" t="s">
        <v>545</v>
      </c>
      <c r="D7" s="90" t="s">
        <v>559</v>
      </c>
      <c r="E7" s="91">
        <v>154061</v>
      </c>
      <c r="F7" s="90"/>
      <c r="G7" s="90" t="s">
        <v>560</v>
      </c>
    </row>
    <row r="8" spans="1:7" x14ac:dyDescent="0.25">
      <c r="A8" t="s">
        <v>508</v>
      </c>
      <c r="B8" s="90" t="s">
        <v>558</v>
      </c>
      <c r="C8" s="90" t="s">
        <v>545</v>
      </c>
      <c r="D8" s="90" t="s">
        <v>561</v>
      </c>
      <c r="E8" s="91">
        <v>6436</v>
      </c>
      <c r="F8" s="90"/>
      <c r="G8" s="94" t="s">
        <v>562</v>
      </c>
    </row>
    <row r="9" spans="1:7" x14ac:dyDescent="0.25">
      <c r="A9" t="s">
        <v>509</v>
      </c>
      <c r="B9" s="90" t="s">
        <v>563</v>
      </c>
      <c r="C9" s="90" t="s">
        <v>545</v>
      </c>
      <c r="D9" s="90" t="s">
        <v>564</v>
      </c>
      <c r="E9" s="91">
        <v>60510</v>
      </c>
      <c r="F9" s="90"/>
      <c r="G9" s="90" t="s">
        <v>565</v>
      </c>
    </row>
    <row r="10" spans="1:7" x14ac:dyDescent="0.25">
      <c r="A10" t="s">
        <v>509</v>
      </c>
      <c r="B10" s="90" t="s">
        <v>563</v>
      </c>
      <c r="C10" s="90" t="s">
        <v>545</v>
      </c>
      <c r="D10" s="90" t="s">
        <v>566</v>
      </c>
      <c r="E10" s="91">
        <v>11651</v>
      </c>
      <c r="F10" s="90"/>
      <c r="G10" s="94" t="s">
        <v>567</v>
      </c>
    </row>
    <row r="11" spans="1:7" x14ac:dyDescent="0.25">
      <c r="A11" t="s">
        <v>509</v>
      </c>
      <c r="B11" s="90" t="s">
        <v>563</v>
      </c>
      <c r="C11" s="90" t="s">
        <v>545</v>
      </c>
      <c r="D11" s="90" t="s">
        <v>568</v>
      </c>
      <c r="E11" s="91">
        <v>1029</v>
      </c>
      <c r="F11" s="90"/>
      <c r="G11" s="90"/>
    </row>
    <row r="12" spans="1:7" x14ac:dyDescent="0.25">
      <c r="A12" t="s">
        <v>510</v>
      </c>
      <c r="B12" s="90" t="s">
        <v>569</v>
      </c>
      <c r="C12" s="90" t="s">
        <v>545</v>
      </c>
      <c r="D12" s="90" t="s">
        <v>570</v>
      </c>
      <c r="E12" s="91">
        <v>33791</v>
      </c>
      <c r="F12" s="90"/>
      <c r="G12" s="90" t="s">
        <v>571</v>
      </c>
    </row>
    <row r="13" spans="1:7" x14ac:dyDescent="0.25">
      <c r="A13" t="s">
        <v>510</v>
      </c>
      <c r="B13" s="90" t="s">
        <v>569</v>
      </c>
      <c r="C13" s="90" t="s">
        <v>545</v>
      </c>
      <c r="D13" s="90" t="s">
        <v>572</v>
      </c>
      <c r="E13" s="91">
        <v>50</v>
      </c>
      <c r="F13" s="90"/>
      <c r="G13" s="90"/>
    </row>
    <row r="14" spans="1:7" x14ac:dyDescent="0.25">
      <c r="A14" t="s">
        <v>510</v>
      </c>
      <c r="B14" s="90" t="s">
        <v>569</v>
      </c>
      <c r="C14" s="90" t="s">
        <v>545</v>
      </c>
      <c r="D14" s="90" t="s">
        <v>573</v>
      </c>
      <c r="E14" s="91">
        <v>22</v>
      </c>
      <c r="F14" s="90"/>
      <c r="G14" s="90"/>
    </row>
    <row r="15" spans="1:7" x14ac:dyDescent="0.25">
      <c r="A15" t="s">
        <v>510</v>
      </c>
      <c r="B15" s="90" t="s">
        <v>569</v>
      </c>
      <c r="C15" s="90" t="s">
        <v>545</v>
      </c>
      <c r="D15" s="90" t="s">
        <v>574</v>
      </c>
      <c r="E15" s="91">
        <v>10</v>
      </c>
      <c r="F15" s="90"/>
      <c r="G15" s="90"/>
    </row>
    <row r="16" spans="1:7" x14ac:dyDescent="0.25">
      <c r="A16" t="s">
        <v>511</v>
      </c>
      <c r="B16" s="90" t="s">
        <v>575</v>
      </c>
      <c r="C16" s="90" t="s">
        <v>545</v>
      </c>
      <c r="D16" s="90" t="s">
        <v>576</v>
      </c>
      <c r="E16" s="91">
        <v>12735</v>
      </c>
      <c r="F16" s="90"/>
      <c r="G16" s="90" t="s">
        <v>577</v>
      </c>
    </row>
    <row r="17" spans="1:7" x14ac:dyDescent="0.25">
      <c r="A17" t="s">
        <v>511</v>
      </c>
      <c r="B17" s="90" t="s">
        <v>575</v>
      </c>
      <c r="C17" s="90" t="s">
        <v>545</v>
      </c>
      <c r="D17" s="90" t="s">
        <v>578</v>
      </c>
      <c r="E17" s="91">
        <v>2415</v>
      </c>
      <c r="F17" s="90"/>
      <c r="G17" s="94" t="s">
        <v>579</v>
      </c>
    </row>
    <row r="18" spans="1:7" x14ac:dyDescent="0.25">
      <c r="A18" t="s">
        <v>512</v>
      </c>
      <c r="B18" s="90" t="s">
        <v>580</v>
      </c>
      <c r="C18" s="90" t="s">
        <v>545</v>
      </c>
      <c r="D18" s="90" t="s">
        <v>581</v>
      </c>
      <c r="E18" s="91">
        <v>457453</v>
      </c>
      <c r="F18" s="90"/>
      <c r="G18" s="90" t="s">
        <v>582</v>
      </c>
    </row>
    <row r="19" spans="1:7" x14ac:dyDescent="0.25">
      <c r="A19" t="s">
        <v>513</v>
      </c>
      <c r="B19" s="90" t="s">
        <v>580</v>
      </c>
      <c r="C19" s="90" t="s">
        <v>537</v>
      </c>
      <c r="D19" s="90" t="s">
        <v>583</v>
      </c>
      <c r="E19" s="91">
        <v>398945</v>
      </c>
      <c r="F19" s="90"/>
      <c r="G19" s="90" t="s">
        <v>584</v>
      </c>
    </row>
    <row r="20" spans="1:7" x14ac:dyDescent="0.25">
      <c r="A20" t="s">
        <v>514</v>
      </c>
      <c r="B20" s="90" t="s">
        <v>580</v>
      </c>
      <c r="C20" s="90" t="s">
        <v>545</v>
      </c>
      <c r="D20" s="90" t="s">
        <v>585</v>
      </c>
      <c r="E20" s="91">
        <v>72391</v>
      </c>
      <c r="F20" s="90"/>
      <c r="G20" s="90" t="s">
        <v>586</v>
      </c>
    </row>
    <row r="21" spans="1:7" x14ac:dyDescent="0.25">
      <c r="A21" t="s">
        <v>514</v>
      </c>
      <c r="B21" s="90" t="s">
        <v>580</v>
      </c>
      <c r="C21" s="90" t="s">
        <v>545</v>
      </c>
      <c r="D21" s="90" t="s">
        <v>587</v>
      </c>
      <c r="E21" s="91">
        <v>19245</v>
      </c>
      <c r="F21" s="90"/>
      <c r="G21" s="90" t="s">
        <v>588</v>
      </c>
    </row>
    <row r="22" spans="1:7" x14ac:dyDescent="0.25">
      <c r="A22" t="s">
        <v>514</v>
      </c>
      <c r="B22" s="90" t="s">
        <v>580</v>
      </c>
      <c r="C22" s="90" t="s">
        <v>545</v>
      </c>
      <c r="D22" s="90" t="s">
        <v>589</v>
      </c>
      <c r="E22" s="91">
        <v>10</v>
      </c>
      <c r="F22" s="90"/>
      <c r="G22" s="90"/>
    </row>
    <row r="23" spans="1:7" x14ac:dyDescent="0.25">
      <c r="A23" t="s">
        <v>514</v>
      </c>
      <c r="B23" s="90" t="s">
        <v>580</v>
      </c>
      <c r="C23" s="90" t="s">
        <v>537</v>
      </c>
      <c r="D23" s="90" t="s">
        <v>589</v>
      </c>
      <c r="E23" s="91">
        <v>3</v>
      </c>
      <c r="F23" s="90"/>
      <c r="G23" s="90"/>
    </row>
    <row r="24" spans="1:7" x14ac:dyDescent="0.25">
      <c r="A24" t="s">
        <v>515</v>
      </c>
      <c r="B24" s="90" t="s">
        <v>590</v>
      </c>
      <c r="C24" s="90" t="s">
        <v>545</v>
      </c>
      <c r="D24" s="90" t="s">
        <v>591</v>
      </c>
      <c r="E24" s="91">
        <v>1956</v>
      </c>
      <c r="F24" s="90"/>
      <c r="G24" s="90" t="s">
        <v>592</v>
      </c>
    </row>
    <row r="25" spans="1:7" x14ac:dyDescent="0.25">
      <c r="A25" t="s">
        <v>516</v>
      </c>
      <c r="B25" s="90" t="s">
        <v>593</v>
      </c>
      <c r="C25" s="90" t="s">
        <v>545</v>
      </c>
      <c r="D25" s="90" t="s">
        <v>594</v>
      </c>
      <c r="E25" s="92">
        <v>816</v>
      </c>
      <c r="F25" s="90"/>
      <c r="G25" s="90" t="s">
        <v>595</v>
      </c>
    </row>
    <row r="26" spans="1:7" x14ac:dyDescent="0.25">
      <c r="A26" t="s">
        <v>596</v>
      </c>
      <c r="B26" s="90" t="s">
        <v>597</v>
      </c>
      <c r="C26" s="90" t="s">
        <v>537</v>
      </c>
      <c r="D26" s="90" t="s">
        <v>598</v>
      </c>
      <c r="E26" s="92">
        <v>52267</v>
      </c>
      <c r="F26" s="90"/>
      <c r="G26" s="90" t="s">
        <v>599</v>
      </c>
    </row>
    <row r="27" spans="1:7" x14ac:dyDescent="0.25">
      <c r="A27" t="s">
        <v>596</v>
      </c>
      <c r="B27" s="90" t="s">
        <v>597</v>
      </c>
      <c r="C27" s="90" t="s">
        <v>537</v>
      </c>
      <c r="D27" s="90" t="s">
        <v>600</v>
      </c>
      <c r="E27" s="92">
        <v>206</v>
      </c>
      <c r="F27" s="90"/>
      <c r="G27" s="90"/>
    </row>
    <row r="28" spans="1:7" x14ac:dyDescent="0.25">
      <c r="A28" t="s">
        <v>596</v>
      </c>
      <c r="B28" s="90" t="s">
        <v>597</v>
      </c>
      <c r="C28" s="90" t="s">
        <v>537</v>
      </c>
      <c r="D28" s="90" t="s">
        <v>601</v>
      </c>
      <c r="E28" s="92">
        <v>41</v>
      </c>
      <c r="F28" s="90"/>
      <c r="G28" s="90"/>
    </row>
    <row r="29" spans="1:7" x14ac:dyDescent="0.25">
      <c r="A29" t="s">
        <v>596</v>
      </c>
      <c r="B29" s="90" t="s">
        <v>597</v>
      </c>
      <c r="C29" s="90" t="s">
        <v>537</v>
      </c>
      <c r="D29" s="90" t="s">
        <v>602</v>
      </c>
      <c r="E29" s="92">
        <v>22</v>
      </c>
      <c r="F29" s="90"/>
      <c r="G29" s="90"/>
    </row>
    <row r="30" spans="1:7" x14ac:dyDescent="0.25">
      <c r="A30" t="s">
        <v>596</v>
      </c>
      <c r="B30" s="90" t="s">
        <v>597</v>
      </c>
      <c r="C30" s="90" t="s">
        <v>545</v>
      </c>
      <c r="D30" s="90" t="s">
        <v>598</v>
      </c>
      <c r="E30" s="92">
        <v>248</v>
      </c>
      <c r="F30" s="90"/>
      <c r="G30" s="90"/>
    </row>
    <row r="31" spans="1:7" x14ac:dyDescent="0.25">
      <c r="A31" t="s">
        <v>596</v>
      </c>
      <c r="B31" s="90" t="s">
        <v>597</v>
      </c>
      <c r="C31" s="90" t="s">
        <v>545</v>
      </c>
      <c r="D31" s="90" t="s">
        <v>600</v>
      </c>
      <c r="E31" s="92">
        <v>246</v>
      </c>
      <c r="F31" s="90"/>
      <c r="G31" s="90"/>
    </row>
    <row r="32" spans="1:7" x14ac:dyDescent="0.25">
      <c r="A32" t="s">
        <v>517</v>
      </c>
      <c r="B32" s="90" t="s">
        <v>603</v>
      </c>
      <c r="C32" s="90" t="s">
        <v>548</v>
      </c>
      <c r="D32" s="90"/>
      <c r="E32" s="91">
        <v>3392</v>
      </c>
      <c r="F32" s="90"/>
      <c r="G32" s="90" t="s">
        <v>604</v>
      </c>
    </row>
    <row r="33" spans="1:7" x14ac:dyDescent="0.25">
      <c r="A33" t="s">
        <v>517</v>
      </c>
      <c r="B33" s="90" t="s">
        <v>603</v>
      </c>
      <c r="C33" s="90" t="s">
        <v>537</v>
      </c>
      <c r="D33" s="90" t="s">
        <v>548</v>
      </c>
      <c r="E33" s="91">
        <v>86020</v>
      </c>
      <c r="F33" s="90"/>
      <c r="G33" s="90" t="s">
        <v>605</v>
      </c>
    </row>
    <row r="34" spans="1:7" x14ac:dyDescent="0.25">
      <c r="A34" t="s">
        <v>517</v>
      </c>
      <c r="B34" s="90" t="s">
        <v>603</v>
      </c>
      <c r="C34" s="90" t="s">
        <v>537</v>
      </c>
      <c r="D34" s="90" t="s">
        <v>606</v>
      </c>
      <c r="E34" s="91">
        <v>2082</v>
      </c>
      <c r="F34" s="90"/>
      <c r="G34" s="90" t="s">
        <v>607</v>
      </c>
    </row>
    <row r="35" spans="1:7" x14ac:dyDescent="0.25">
      <c r="A35" t="s">
        <v>518</v>
      </c>
      <c r="B35" s="90" t="s">
        <v>608</v>
      </c>
      <c r="C35" s="90" t="s">
        <v>537</v>
      </c>
      <c r="D35" s="90" t="s">
        <v>549</v>
      </c>
      <c r="E35" s="91">
        <v>1036820</v>
      </c>
      <c r="F35" s="90"/>
      <c r="G35" s="90" t="s">
        <v>609</v>
      </c>
    </row>
    <row r="36" spans="1:7" x14ac:dyDescent="0.25">
      <c r="A36" t="s">
        <v>518</v>
      </c>
      <c r="B36" s="90" t="s">
        <v>608</v>
      </c>
      <c r="C36" s="90" t="s">
        <v>549</v>
      </c>
      <c r="D36" s="90"/>
      <c r="E36" s="91">
        <v>2357</v>
      </c>
      <c r="F36" s="90"/>
      <c r="G36" s="90"/>
    </row>
    <row r="37" spans="1:7" x14ac:dyDescent="0.25">
      <c r="A37" t="s">
        <v>518</v>
      </c>
      <c r="B37" s="90" t="s">
        <v>608</v>
      </c>
      <c r="C37" s="90" t="s">
        <v>547</v>
      </c>
      <c r="D37" s="90" t="s">
        <v>610</v>
      </c>
      <c r="E37" s="91">
        <v>243577</v>
      </c>
      <c r="F37" s="90"/>
      <c r="G37" s="90" t="s">
        <v>611</v>
      </c>
    </row>
    <row r="38" spans="1:7" x14ac:dyDescent="0.25">
      <c r="A38" t="s">
        <v>518</v>
      </c>
      <c r="B38" s="90" t="s">
        <v>608</v>
      </c>
      <c r="C38" s="90" t="s">
        <v>547</v>
      </c>
      <c r="D38" s="90" t="s">
        <v>612</v>
      </c>
      <c r="E38" s="91">
        <v>49037</v>
      </c>
      <c r="F38" s="90"/>
      <c r="G38" s="93" t="s">
        <v>613</v>
      </c>
    </row>
    <row r="39" spans="1:7" x14ac:dyDescent="0.25">
      <c r="A39" t="s">
        <v>518</v>
      </c>
      <c r="B39" s="90" t="s">
        <v>608</v>
      </c>
      <c r="C39" s="90" t="s">
        <v>547</v>
      </c>
      <c r="D39" s="90" t="s">
        <v>614</v>
      </c>
      <c r="E39" s="91">
        <v>32690</v>
      </c>
      <c r="F39" s="90"/>
      <c r="G39" s="90" t="s">
        <v>615</v>
      </c>
    </row>
    <row r="40" spans="1:7" x14ac:dyDescent="0.25">
      <c r="A40" t="s">
        <v>518</v>
      </c>
      <c r="B40" s="90" t="s">
        <v>608</v>
      </c>
      <c r="C40" s="90" t="s">
        <v>547</v>
      </c>
      <c r="D40" s="90" t="s">
        <v>616</v>
      </c>
      <c r="E40" s="91">
        <v>7382</v>
      </c>
      <c r="F40" s="90"/>
      <c r="G40" s="90" t="s">
        <v>617</v>
      </c>
    </row>
    <row r="41" spans="1:7" x14ac:dyDescent="0.25">
      <c r="A41" t="s">
        <v>518</v>
      </c>
      <c r="B41" s="90" t="s">
        <v>608</v>
      </c>
      <c r="C41" s="90" t="s">
        <v>547</v>
      </c>
      <c r="D41" s="90" t="s">
        <v>618</v>
      </c>
      <c r="E41" s="91">
        <v>1872</v>
      </c>
      <c r="F41" s="90"/>
      <c r="G41" s="90" t="s">
        <v>619</v>
      </c>
    </row>
    <row r="42" spans="1:7" x14ac:dyDescent="0.25">
      <c r="A42" t="s">
        <v>519</v>
      </c>
      <c r="B42" s="90" t="s">
        <v>620</v>
      </c>
      <c r="C42" s="90" t="s">
        <v>541</v>
      </c>
      <c r="D42" s="90" t="s">
        <v>621</v>
      </c>
      <c r="E42" s="91">
        <v>73881</v>
      </c>
      <c r="F42" s="90"/>
      <c r="G42" s="90" t="s">
        <v>622</v>
      </c>
    </row>
    <row r="43" spans="1:7" x14ac:dyDescent="0.25">
      <c r="A43" t="s">
        <v>520</v>
      </c>
      <c r="B43" s="90" t="s">
        <v>623</v>
      </c>
      <c r="C43" s="90" t="s">
        <v>537</v>
      </c>
      <c r="D43" s="90" t="s">
        <v>624</v>
      </c>
      <c r="E43" s="91">
        <v>31943</v>
      </c>
      <c r="F43" s="94"/>
      <c r="G43" s="94" t="s">
        <v>625</v>
      </c>
    </row>
    <row r="44" spans="1:7" x14ac:dyDescent="0.25">
      <c r="A44" t="s">
        <v>521</v>
      </c>
      <c r="B44" s="90" t="s">
        <v>626</v>
      </c>
      <c r="C44" s="90" t="s">
        <v>537</v>
      </c>
      <c r="D44" s="90" t="s">
        <v>627</v>
      </c>
      <c r="E44" s="91">
        <v>24284</v>
      </c>
      <c r="F44" s="94"/>
      <c r="G44" s="94" t="s">
        <v>628</v>
      </c>
    </row>
    <row r="45" spans="1:7" x14ac:dyDescent="0.25">
      <c r="A45" t="s">
        <v>629</v>
      </c>
      <c r="B45" s="90" t="s">
        <v>630</v>
      </c>
      <c r="C45" s="90" t="s">
        <v>541</v>
      </c>
      <c r="D45" s="90" t="s">
        <v>631</v>
      </c>
      <c r="E45" s="91">
        <v>5503</v>
      </c>
      <c r="F45" s="94"/>
      <c r="G45" s="94" t="s">
        <v>632</v>
      </c>
    </row>
    <row r="46" spans="1:7" x14ac:dyDescent="0.25">
      <c r="A46" t="s">
        <v>633</v>
      </c>
      <c r="B46" s="90" t="s">
        <v>634</v>
      </c>
      <c r="C46" s="90" t="s">
        <v>537</v>
      </c>
      <c r="D46" s="90" t="s">
        <v>635</v>
      </c>
      <c r="E46" s="91">
        <v>17542</v>
      </c>
      <c r="F46" s="90"/>
      <c r="G46" s="90" t="s">
        <v>636</v>
      </c>
    </row>
    <row r="47" spans="1:7" x14ac:dyDescent="0.25">
      <c r="A47" t="s">
        <v>522</v>
      </c>
      <c r="B47" s="90" t="s">
        <v>637</v>
      </c>
      <c r="C47" s="90" t="s">
        <v>541</v>
      </c>
      <c r="D47" s="90" t="s">
        <v>638</v>
      </c>
      <c r="E47" s="91">
        <v>97466</v>
      </c>
      <c r="F47" s="90"/>
      <c r="G47" s="90" t="s">
        <v>639</v>
      </c>
    </row>
    <row r="48" spans="1:7" x14ac:dyDescent="0.25">
      <c r="A48" t="s">
        <v>523</v>
      </c>
      <c r="B48" s="90" t="s">
        <v>640</v>
      </c>
      <c r="C48" s="90" t="s">
        <v>537</v>
      </c>
      <c r="D48" s="90" t="s">
        <v>641</v>
      </c>
      <c r="E48" s="91">
        <v>100217</v>
      </c>
      <c r="F48" s="94"/>
      <c r="G48" s="94" t="s">
        <v>642</v>
      </c>
    </row>
    <row r="49" spans="1:7" x14ac:dyDescent="0.25">
      <c r="A49" t="s">
        <v>524</v>
      </c>
      <c r="B49" s="90" t="s">
        <v>643</v>
      </c>
      <c r="C49" s="90" t="s">
        <v>541</v>
      </c>
      <c r="D49" s="90" t="s">
        <v>644</v>
      </c>
      <c r="E49" s="91">
        <v>139617</v>
      </c>
      <c r="F49" s="90"/>
      <c r="G49" s="90" t="s">
        <v>645</v>
      </c>
    </row>
    <row r="50" spans="1:7" x14ac:dyDescent="0.25">
      <c r="A50" t="s">
        <v>646</v>
      </c>
      <c r="B50" s="90" t="s">
        <v>647</v>
      </c>
      <c r="C50" s="90" t="s">
        <v>541</v>
      </c>
      <c r="D50" s="90" t="s">
        <v>648</v>
      </c>
      <c r="E50" s="91">
        <v>114350</v>
      </c>
      <c r="F50" s="90"/>
      <c r="G50" s="90" t="s">
        <v>649</v>
      </c>
    </row>
    <row r="51" spans="1:7" x14ac:dyDescent="0.25">
      <c r="A51" t="s">
        <v>525</v>
      </c>
      <c r="B51" s="90" t="s">
        <v>650</v>
      </c>
      <c r="C51" s="90" t="s">
        <v>537</v>
      </c>
      <c r="D51" s="90" t="s">
        <v>651</v>
      </c>
      <c r="E51" s="91">
        <v>253978</v>
      </c>
      <c r="F51" s="90"/>
      <c r="G51" s="94" t="s">
        <v>652</v>
      </c>
    </row>
    <row r="52" spans="1:7" x14ac:dyDescent="0.25">
      <c r="A52" t="s">
        <v>525</v>
      </c>
      <c r="B52" s="90" t="s">
        <v>650</v>
      </c>
      <c r="C52" s="90" t="s">
        <v>537</v>
      </c>
      <c r="D52" s="90" t="s">
        <v>653</v>
      </c>
      <c r="E52" s="91">
        <v>15</v>
      </c>
      <c r="F52" s="90"/>
      <c r="G52" s="94"/>
    </row>
    <row r="53" spans="1:7" x14ac:dyDescent="0.25">
      <c r="A53" t="s">
        <v>525</v>
      </c>
      <c r="B53" s="90" t="s">
        <v>650</v>
      </c>
      <c r="C53" s="90" t="s">
        <v>545</v>
      </c>
      <c r="D53" s="90" t="s">
        <v>651</v>
      </c>
      <c r="E53" s="91">
        <v>53</v>
      </c>
      <c r="F53" s="90"/>
      <c r="G53" s="94"/>
    </row>
    <row r="54" spans="1:7" x14ac:dyDescent="0.25">
      <c r="A54" t="s">
        <v>525</v>
      </c>
      <c r="B54" s="90" t="s">
        <v>650</v>
      </c>
      <c r="C54" s="90" t="s">
        <v>545</v>
      </c>
      <c r="D54" s="90" t="s">
        <v>653</v>
      </c>
      <c r="E54" s="91">
        <v>2495</v>
      </c>
      <c r="F54" s="90"/>
      <c r="G54" s="94" t="s">
        <v>654</v>
      </c>
    </row>
    <row r="55" spans="1:7" x14ac:dyDescent="0.25">
      <c r="A55" t="s">
        <v>526</v>
      </c>
      <c r="B55" s="90" t="s">
        <v>655</v>
      </c>
      <c r="C55" s="90" t="s">
        <v>537</v>
      </c>
      <c r="D55" s="90" t="s">
        <v>655</v>
      </c>
      <c r="E55" s="91">
        <v>924972</v>
      </c>
      <c r="F55" s="90"/>
      <c r="G55" s="90" t="s">
        <v>656</v>
      </c>
    </row>
    <row r="56" spans="1:7" x14ac:dyDescent="0.25">
      <c r="A56" t="s">
        <v>527</v>
      </c>
      <c r="B56" s="90" t="s">
        <v>657</v>
      </c>
      <c r="C56" s="90" t="s">
        <v>537</v>
      </c>
      <c r="D56" s="90" t="s">
        <v>657</v>
      </c>
      <c r="E56" s="91">
        <v>356890</v>
      </c>
      <c r="F56" s="90"/>
      <c r="G56" s="90" t="s">
        <v>658</v>
      </c>
    </row>
    <row r="57" spans="1:7" x14ac:dyDescent="0.25">
      <c r="A57" t="s">
        <v>528</v>
      </c>
      <c r="B57" s="90" t="s">
        <v>659</v>
      </c>
      <c r="C57" s="90" t="s">
        <v>550</v>
      </c>
      <c r="D57" s="90"/>
      <c r="E57" s="91">
        <v>394005</v>
      </c>
      <c r="F57" s="90"/>
      <c r="G57" s="90" t="s">
        <v>660</v>
      </c>
    </row>
    <row r="58" spans="1:7" x14ac:dyDescent="0.25">
      <c r="A58" t="s">
        <v>529</v>
      </c>
      <c r="B58" s="90" t="s">
        <v>661</v>
      </c>
      <c r="C58" s="90" t="s">
        <v>537</v>
      </c>
      <c r="D58" s="90" t="s">
        <v>661</v>
      </c>
      <c r="E58" s="91">
        <v>6309</v>
      </c>
      <c r="F58" s="94"/>
      <c r="G58" s="94" t="s">
        <v>662</v>
      </c>
    </row>
    <row r="59" spans="1:7" x14ac:dyDescent="0.25">
      <c r="A59" t="s">
        <v>663</v>
      </c>
      <c r="B59" s="90" t="s">
        <v>664</v>
      </c>
      <c r="C59" s="90" t="s">
        <v>537</v>
      </c>
      <c r="D59" s="90" t="s">
        <v>665</v>
      </c>
      <c r="E59" s="91">
        <v>326229</v>
      </c>
      <c r="F59" s="90"/>
      <c r="G59" s="90" t="s">
        <v>666</v>
      </c>
    </row>
    <row r="60" spans="1:7" x14ac:dyDescent="0.25">
      <c r="A60" t="s">
        <v>530</v>
      </c>
      <c r="B60" s="90" t="s">
        <v>667</v>
      </c>
      <c r="C60" s="90" t="s">
        <v>537</v>
      </c>
      <c r="D60" s="90" t="s">
        <v>668</v>
      </c>
      <c r="E60" s="91">
        <v>151404</v>
      </c>
      <c r="F60" s="90"/>
      <c r="G60" s="90" t="s">
        <v>669</v>
      </c>
    </row>
    <row r="61" spans="1:7" x14ac:dyDescent="0.25">
      <c r="A61" t="s">
        <v>531</v>
      </c>
      <c r="B61" s="90" t="s">
        <v>670</v>
      </c>
      <c r="C61" s="90" t="s">
        <v>537</v>
      </c>
      <c r="D61" s="90" t="s">
        <v>671</v>
      </c>
      <c r="E61" s="91">
        <v>156117</v>
      </c>
      <c r="F61" s="90"/>
      <c r="G61" s="90" t="s">
        <v>672</v>
      </c>
    </row>
    <row r="62" spans="1:7" x14ac:dyDescent="0.25">
      <c r="A62" t="s">
        <v>532</v>
      </c>
      <c r="B62" s="90" t="s">
        <v>673</v>
      </c>
      <c r="C62" s="90" t="s">
        <v>537</v>
      </c>
      <c r="D62" s="90" t="s">
        <v>674</v>
      </c>
      <c r="E62" s="91">
        <v>18994</v>
      </c>
      <c r="F62" s="90"/>
      <c r="G62" s="90" t="s">
        <v>675</v>
      </c>
    </row>
    <row r="63" spans="1:7" x14ac:dyDescent="0.25">
      <c r="A63" t="s">
        <v>533</v>
      </c>
      <c r="B63" s="90" t="s">
        <v>676</v>
      </c>
      <c r="C63" s="90" t="s">
        <v>537</v>
      </c>
      <c r="D63" s="90" t="s">
        <v>677</v>
      </c>
      <c r="E63" s="91">
        <v>5327</v>
      </c>
      <c r="F63" s="90"/>
      <c r="G63" s="90" t="s">
        <v>678</v>
      </c>
    </row>
    <row r="64" spans="1:7" x14ac:dyDescent="0.25">
      <c r="A64" t="s">
        <v>533</v>
      </c>
      <c r="B64" s="90" t="s">
        <v>676</v>
      </c>
      <c r="C64" s="90" t="s">
        <v>537</v>
      </c>
      <c r="D64" s="90" t="s">
        <v>551</v>
      </c>
      <c r="E64" s="91">
        <v>2300</v>
      </c>
      <c r="F64" s="90"/>
      <c r="G64" s="90" t="s">
        <v>679</v>
      </c>
    </row>
    <row r="65" spans="1:7" x14ac:dyDescent="0.25">
      <c r="A65" t="s">
        <v>533</v>
      </c>
      <c r="B65" s="90" t="s">
        <v>676</v>
      </c>
      <c r="C65" s="90" t="s">
        <v>545</v>
      </c>
      <c r="D65" s="90" t="s">
        <v>680</v>
      </c>
      <c r="E65" s="91">
        <v>7350</v>
      </c>
      <c r="F65" s="90"/>
      <c r="G65" s="90" t="s">
        <v>681</v>
      </c>
    </row>
    <row r="66" spans="1:7" x14ac:dyDescent="0.25">
      <c r="A66" t="s">
        <v>533</v>
      </c>
      <c r="B66" s="90" t="s">
        <v>676</v>
      </c>
      <c r="C66" s="90" t="s">
        <v>551</v>
      </c>
      <c r="D66" s="90"/>
      <c r="E66" s="91">
        <v>1678</v>
      </c>
      <c r="F66" s="90"/>
      <c r="G66" s="90"/>
    </row>
    <row r="67" spans="1:7" x14ac:dyDescent="0.25">
      <c r="A67" t="s">
        <v>682</v>
      </c>
      <c r="B67" s="90" t="s">
        <v>683</v>
      </c>
      <c r="C67" s="90" t="s">
        <v>545</v>
      </c>
      <c r="D67" s="90" t="s">
        <v>684</v>
      </c>
      <c r="E67" s="91">
        <v>47756</v>
      </c>
      <c r="F67" s="90"/>
      <c r="G67" s="90" t="s">
        <v>685</v>
      </c>
    </row>
    <row r="68" spans="1:7" x14ac:dyDescent="0.25">
      <c r="A68" t="s">
        <v>686</v>
      </c>
      <c r="B68" s="90" t="s">
        <v>687</v>
      </c>
      <c r="C68" s="90" t="s">
        <v>545</v>
      </c>
      <c r="D68" s="90" t="s">
        <v>688</v>
      </c>
      <c r="E68" s="91">
        <v>12150</v>
      </c>
      <c r="F68" s="90"/>
      <c r="G68" s="90" t="s">
        <v>689</v>
      </c>
    </row>
    <row r="69" spans="1:7" x14ac:dyDescent="0.25">
      <c r="A69" t="s">
        <v>686</v>
      </c>
      <c r="B69" s="90" t="s">
        <v>687</v>
      </c>
      <c r="C69" s="90" t="s">
        <v>545</v>
      </c>
      <c r="D69" s="90" t="s">
        <v>690</v>
      </c>
      <c r="E69" s="91">
        <v>20</v>
      </c>
      <c r="F69" s="90"/>
    </row>
    <row r="70" spans="1:7" x14ac:dyDescent="0.25">
      <c r="A70" t="s">
        <v>534</v>
      </c>
      <c r="B70" s="90" t="s">
        <v>691</v>
      </c>
      <c r="C70" s="90" t="s">
        <v>539</v>
      </c>
      <c r="D70" s="90" t="s">
        <v>544</v>
      </c>
      <c r="E70" s="105" t="s">
        <v>1111</v>
      </c>
      <c r="F70" s="90" t="s">
        <v>1108</v>
      </c>
      <c r="G70" s="90" t="s">
        <v>1112</v>
      </c>
    </row>
    <row r="71" spans="1:7" x14ac:dyDescent="0.25">
      <c r="A71" t="s">
        <v>534</v>
      </c>
      <c r="B71" s="90" t="s">
        <v>691</v>
      </c>
      <c r="C71" s="90" t="s">
        <v>539</v>
      </c>
      <c r="D71" s="90" t="s">
        <v>552</v>
      </c>
      <c r="E71" s="95">
        <v>978090</v>
      </c>
      <c r="F71" s="90"/>
      <c r="G71" s="90" t="s">
        <v>692</v>
      </c>
    </row>
    <row r="72" spans="1:7" x14ac:dyDescent="0.25">
      <c r="A72" t="s">
        <v>534</v>
      </c>
      <c r="B72" s="90" t="s">
        <v>691</v>
      </c>
      <c r="C72" s="90" t="s">
        <v>537</v>
      </c>
      <c r="D72" s="90" t="s">
        <v>552</v>
      </c>
      <c r="E72" s="91">
        <v>18885</v>
      </c>
      <c r="F72" s="90"/>
      <c r="G72" s="90" t="s">
        <v>693</v>
      </c>
    </row>
    <row r="73" spans="1:7" x14ac:dyDescent="0.25">
      <c r="A73" t="s">
        <v>534</v>
      </c>
      <c r="B73" s="90" t="s">
        <v>691</v>
      </c>
      <c r="C73" s="90" t="s">
        <v>538</v>
      </c>
      <c r="D73" s="90" t="s">
        <v>552</v>
      </c>
      <c r="E73" s="91">
        <v>26</v>
      </c>
      <c r="F73" s="90"/>
    </row>
    <row r="74" spans="1:7" x14ac:dyDescent="0.25">
      <c r="A74" t="s">
        <v>534</v>
      </c>
      <c r="B74" s="90" t="s">
        <v>691</v>
      </c>
      <c r="C74" s="90" t="s">
        <v>542</v>
      </c>
      <c r="D74" s="90" t="s">
        <v>552</v>
      </c>
      <c r="E74" s="91">
        <v>24</v>
      </c>
      <c r="F74" s="90"/>
    </row>
    <row r="75" spans="1:7" x14ac:dyDescent="0.25">
      <c r="A75" t="s">
        <v>534</v>
      </c>
      <c r="B75" s="90" t="s">
        <v>691</v>
      </c>
      <c r="C75" s="90" t="s">
        <v>542</v>
      </c>
      <c r="D75" s="90" t="s">
        <v>536</v>
      </c>
      <c r="E75" s="91">
        <v>84522</v>
      </c>
      <c r="F75" s="90"/>
      <c r="G75" s="90" t="s">
        <v>1113</v>
      </c>
    </row>
    <row r="76" spans="1:7" x14ac:dyDescent="0.25">
      <c r="A76" t="s">
        <v>534</v>
      </c>
      <c r="B76" s="90" t="s">
        <v>691</v>
      </c>
      <c r="C76" s="90" t="s">
        <v>540</v>
      </c>
      <c r="D76" s="90" t="s">
        <v>552</v>
      </c>
      <c r="E76" s="91">
        <v>83</v>
      </c>
      <c r="F76" s="90"/>
      <c r="G76" s="90"/>
    </row>
    <row r="77" spans="1:7" x14ac:dyDescent="0.25">
      <c r="A77" t="s">
        <v>534</v>
      </c>
      <c r="B77" s="90" t="s">
        <v>691</v>
      </c>
      <c r="C77" s="90" t="s">
        <v>552</v>
      </c>
      <c r="D77" s="90" t="s">
        <v>694</v>
      </c>
      <c r="E77" s="91">
        <v>726</v>
      </c>
      <c r="F77" s="90"/>
      <c r="G77" t="s">
        <v>695</v>
      </c>
    </row>
    <row r="78" spans="1:7" x14ac:dyDescent="0.25">
      <c r="A78" t="s">
        <v>534</v>
      </c>
      <c r="B78" s="90" t="s">
        <v>691</v>
      </c>
      <c r="C78" s="90" t="s">
        <v>535</v>
      </c>
      <c r="D78" s="90" t="s">
        <v>1109</v>
      </c>
      <c r="E78" s="91"/>
      <c r="F78" s="90" t="s">
        <v>1110</v>
      </c>
    </row>
    <row r="79" spans="1:7" x14ac:dyDescent="0.25">
      <c r="A79" t="s">
        <v>696</v>
      </c>
      <c r="B79" s="90" t="s">
        <v>697</v>
      </c>
      <c r="C79" s="90" t="s">
        <v>537</v>
      </c>
      <c r="D79" s="90" t="s">
        <v>698</v>
      </c>
      <c r="E79" s="91">
        <v>156584</v>
      </c>
      <c r="F79" s="90"/>
      <c r="G79" s="90" t="s">
        <v>699</v>
      </c>
    </row>
    <row r="80" spans="1:7" x14ac:dyDescent="0.25">
      <c r="A80" t="s">
        <v>1234</v>
      </c>
      <c r="B80" s="90" t="s">
        <v>1123</v>
      </c>
      <c r="C80" s="90" t="s">
        <v>1115</v>
      </c>
      <c r="D80" s="90" t="s">
        <v>1116</v>
      </c>
    </row>
    <row r="81" spans="1:4" x14ac:dyDescent="0.25">
      <c r="A81" t="s">
        <v>1234</v>
      </c>
      <c r="B81" s="90" t="s">
        <v>1123</v>
      </c>
      <c r="C81" s="90" t="s">
        <v>1115</v>
      </c>
      <c r="D81" s="90" t="s">
        <v>1119</v>
      </c>
    </row>
    <row r="82" spans="1:4" x14ac:dyDescent="0.25">
      <c r="A82" t="s">
        <v>1234</v>
      </c>
      <c r="B82" s="90" t="s">
        <v>1123</v>
      </c>
      <c r="C82" s="90" t="s">
        <v>543</v>
      </c>
      <c r="D82" s="90" t="s">
        <v>1114</v>
      </c>
    </row>
    <row r="83" spans="1:4" x14ac:dyDescent="0.25">
      <c r="A83" t="s">
        <v>1234</v>
      </c>
      <c r="B83" s="90" t="s">
        <v>1123</v>
      </c>
      <c r="C83" s="90" t="s">
        <v>543</v>
      </c>
      <c r="D83" s="90" t="s">
        <v>1116</v>
      </c>
    </row>
    <row r="84" spans="1:4" x14ac:dyDescent="0.25">
      <c r="A84" t="s">
        <v>1234</v>
      </c>
      <c r="B84" s="90" t="s">
        <v>1123</v>
      </c>
      <c r="C84" t="s">
        <v>1118</v>
      </c>
      <c r="D84" t="s">
        <v>1116</v>
      </c>
    </row>
    <row r="85" spans="1:4" x14ac:dyDescent="0.25">
      <c r="A85" t="s">
        <v>1234</v>
      </c>
      <c r="B85" s="90" t="s">
        <v>1123</v>
      </c>
      <c r="C85" s="90" t="s">
        <v>1115</v>
      </c>
      <c r="D85" s="90" t="s">
        <v>1120</v>
      </c>
    </row>
    <row r="86" spans="1:4" x14ac:dyDescent="0.25">
      <c r="A86" t="s">
        <v>1234</v>
      </c>
      <c r="B86" s="90" t="s">
        <v>1123</v>
      </c>
      <c r="C86" s="90" t="s">
        <v>537</v>
      </c>
      <c r="D86" s="90" t="s">
        <v>1121</v>
      </c>
    </row>
    <row r="87" spans="1:4" x14ac:dyDescent="0.25">
      <c r="A87" t="s">
        <v>1234</v>
      </c>
      <c r="B87" s="90" t="s">
        <v>1123</v>
      </c>
      <c r="C87" s="90" t="s">
        <v>1118</v>
      </c>
      <c r="D87" s="90" t="s">
        <v>1122</v>
      </c>
    </row>
    <row r="88" spans="1:4" x14ac:dyDescent="0.25">
      <c r="A88" t="s">
        <v>1234</v>
      </c>
      <c r="B88" s="90" t="s">
        <v>1123</v>
      </c>
      <c r="C88" s="90" t="s">
        <v>1118</v>
      </c>
      <c r="D88" s="90" t="s">
        <v>1124</v>
      </c>
    </row>
    <row r="89" spans="1:4" x14ac:dyDescent="0.25">
      <c r="B89" s="90"/>
      <c r="C89" s="90"/>
    </row>
  </sheetData>
  <pageMargins left="0.25" right="0.25" top="0.75" bottom="0.75" header="0.3" footer="0.3"/>
  <pageSetup paperSize="8" scale="44"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613144-E587-4FFC-973B-724A2DE15856}">
  <dimension ref="A1:H15"/>
  <sheetViews>
    <sheetView workbookViewId="0">
      <pane ySplit="1" topLeftCell="A2" activePane="bottomLeft" state="frozen"/>
      <selection pane="bottomLeft"/>
    </sheetView>
  </sheetViews>
  <sheetFormatPr defaultRowHeight="15" x14ac:dyDescent="0.25"/>
  <cols>
    <col min="1" max="1" width="22.140625" style="4" customWidth="1"/>
    <col min="2" max="4" width="32.5703125" style="4" customWidth="1"/>
    <col min="5" max="5" width="84" style="6" customWidth="1"/>
    <col min="6" max="7" width="49.85546875" style="6" customWidth="1"/>
    <col min="8" max="8" width="55.28515625" style="169" customWidth="1"/>
    <col min="9" max="16384" width="9.140625" style="4"/>
  </cols>
  <sheetData>
    <row r="1" spans="1:8" ht="30" customHeight="1" x14ac:dyDescent="0.25">
      <c r="A1" s="207" t="s">
        <v>2019</v>
      </c>
      <c r="B1" s="207" t="s">
        <v>1221</v>
      </c>
      <c r="C1" s="207" t="s">
        <v>2018</v>
      </c>
      <c r="D1" s="207" t="s">
        <v>2017</v>
      </c>
      <c r="E1" s="227" t="s">
        <v>2016</v>
      </c>
      <c r="F1" s="227" t="s">
        <v>2015</v>
      </c>
      <c r="G1" s="19"/>
      <c r="H1" s="172"/>
    </row>
    <row r="2" spans="1:8" ht="90" x14ac:dyDescent="0.25">
      <c r="A2" s="16" t="s">
        <v>2014</v>
      </c>
      <c r="B2" s="4" t="s">
        <v>1973</v>
      </c>
      <c r="E2" s="6" t="s">
        <v>2013</v>
      </c>
      <c r="F2" s="6" t="s">
        <v>2012</v>
      </c>
      <c r="G2" s="170"/>
      <c r="H2" s="170"/>
    </row>
    <row r="3" spans="1:8" ht="60" x14ac:dyDescent="0.25">
      <c r="A3" s="16" t="s">
        <v>2011</v>
      </c>
      <c r="B3" s="4" t="s">
        <v>1973</v>
      </c>
      <c r="C3" s="171" t="s">
        <v>2010</v>
      </c>
      <c r="D3" s="4" t="s">
        <v>1998</v>
      </c>
      <c r="E3" s="6" t="s">
        <v>2009</v>
      </c>
      <c r="F3" s="6" t="s">
        <v>2008</v>
      </c>
      <c r="G3" s="170"/>
      <c r="H3" s="170"/>
    </row>
    <row r="4" spans="1:8" ht="90" x14ac:dyDescent="0.25">
      <c r="A4" s="16" t="s">
        <v>492</v>
      </c>
      <c r="B4" s="4" t="s">
        <v>1973</v>
      </c>
      <c r="C4" s="171" t="s">
        <v>1983</v>
      </c>
      <c r="D4" s="4" t="s">
        <v>1980</v>
      </c>
      <c r="E4" s="6" t="s">
        <v>2007</v>
      </c>
      <c r="F4" s="6" t="s">
        <v>2006</v>
      </c>
      <c r="G4" s="170"/>
      <c r="H4" s="170"/>
    </row>
    <row r="5" spans="1:8" ht="30" x14ac:dyDescent="0.25">
      <c r="A5" s="16" t="s">
        <v>493</v>
      </c>
      <c r="B5" s="4" t="s">
        <v>1973</v>
      </c>
      <c r="C5" s="171" t="s">
        <v>1983</v>
      </c>
      <c r="D5" s="4" t="s">
        <v>1980</v>
      </c>
      <c r="E5" s="6" t="s">
        <v>1982</v>
      </c>
      <c r="F5" s="6" t="s">
        <v>2005</v>
      </c>
      <c r="G5" s="170"/>
      <c r="H5" s="170"/>
    </row>
    <row r="6" spans="1:8" ht="30" x14ac:dyDescent="0.25">
      <c r="A6" s="16" t="s">
        <v>2004</v>
      </c>
      <c r="B6" s="4" t="s">
        <v>1973</v>
      </c>
      <c r="C6" s="171" t="s">
        <v>2003</v>
      </c>
      <c r="D6" s="4" t="s">
        <v>1998</v>
      </c>
      <c r="E6" s="6" t="s">
        <v>2002</v>
      </c>
      <c r="F6" s="6" t="s">
        <v>2001</v>
      </c>
      <c r="G6" s="170"/>
      <c r="H6" s="170"/>
    </row>
    <row r="7" spans="1:8" ht="30" x14ac:dyDescent="0.25">
      <c r="A7" s="16" t="s">
        <v>2000</v>
      </c>
      <c r="B7" s="4" t="s">
        <v>1977</v>
      </c>
      <c r="C7" s="4" t="s">
        <v>1999</v>
      </c>
      <c r="D7" s="4" t="s">
        <v>1998</v>
      </c>
      <c r="E7" s="6" t="s">
        <v>1997</v>
      </c>
      <c r="F7" s="6" t="s">
        <v>1996</v>
      </c>
      <c r="G7" s="170"/>
      <c r="H7" s="170"/>
    </row>
    <row r="8" spans="1:8" ht="120" x14ac:dyDescent="0.25">
      <c r="A8" s="16" t="s">
        <v>1995</v>
      </c>
      <c r="B8" s="4" t="s">
        <v>1973</v>
      </c>
      <c r="C8" s="171" t="s">
        <v>1983</v>
      </c>
      <c r="D8" s="4" t="s">
        <v>1980</v>
      </c>
      <c r="E8" s="6" t="s">
        <v>1994</v>
      </c>
      <c r="F8" s="6" t="s">
        <v>1993</v>
      </c>
      <c r="G8" s="170"/>
      <c r="H8" s="170"/>
    </row>
    <row r="9" spans="1:8" ht="45" x14ac:dyDescent="0.25">
      <c r="A9" s="16" t="s">
        <v>1992</v>
      </c>
      <c r="B9" s="4" t="s">
        <v>1973</v>
      </c>
      <c r="C9" s="171" t="s">
        <v>1983</v>
      </c>
      <c r="D9" s="4" t="s">
        <v>1980</v>
      </c>
      <c r="E9" s="6" t="s">
        <v>1991</v>
      </c>
      <c r="F9" s="6" t="s">
        <v>1990</v>
      </c>
      <c r="G9" s="170"/>
      <c r="H9" s="170"/>
    </row>
    <row r="10" spans="1:8" ht="60" x14ac:dyDescent="0.25">
      <c r="A10" s="16" t="s">
        <v>1989</v>
      </c>
      <c r="B10" s="4" t="s">
        <v>1973</v>
      </c>
      <c r="C10" s="171" t="s">
        <v>1983</v>
      </c>
      <c r="D10" s="4" t="s">
        <v>1980</v>
      </c>
      <c r="E10" s="6" t="s">
        <v>1988</v>
      </c>
      <c r="F10" s="6" t="s">
        <v>1987</v>
      </c>
      <c r="G10" s="170"/>
      <c r="H10" s="170"/>
    </row>
    <row r="11" spans="1:8" ht="30" x14ac:dyDescent="0.25">
      <c r="A11" s="16" t="s">
        <v>494</v>
      </c>
      <c r="B11" s="4" t="s">
        <v>1986</v>
      </c>
      <c r="E11" s="6" t="s">
        <v>1985</v>
      </c>
      <c r="F11" s="6" t="s">
        <v>1984</v>
      </c>
      <c r="G11" s="170"/>
      <c r="H11" s="170"/>
    </row>
    <row r="12" spans="1:8" ht="60" x14ac:dyDescent="0.25">
      <c r="A12" s="16" t="s">
        <v>495</v>
      </c>
      <c r="B12" s="4" t="s">
        <v>1973</v>
      </c>
      <c r="C12" s="171" t="s">
        <v>1983</v>
      </c>
      <c r="D12" s="4" t="s">
        <v>1980</v>
      </c>
      <c r="E12" s="6" t="s">
        <v>1982</v>
      </c>
      <c r="F12" s="6" t="s">
        <v>1981</v>
      </c>
      <c r="G12" s="170"/>
      <c r="H12" s="170"/>
    </row>
    <row r="13" spans="1:8" ht="120" x14ac:dyDescent="0.25">
      <c r="A13" s="16" t="s">
        <v>496</v>
      </c>
      <c r="B13" s="4" t="s">
        <v>1973</v>
      </c>
      <c r="C13" s="171"/>
      <c r="D13" s="4" t="s">
        <v>1980</v>
      </c>
      <c r="E13" s="6" t="s">
        <v>1979</v>
      </c>
      <c r="F13" s="6" t="s">
        <v>1978</v>
      </c>
      <c r="G13" s="170"/>
      <c r="H13" s="170"/>
    </row>
    <row r="14" spans="1:8" ht="409.5" x14ac:dyDescent="0.25">
      <c r="A14" s="16" t="s">
        <v>497</v>
      </c>
      <c r="B14" s="4" t="s">
        <v>1977</v>
      </c>
      <c r="C14" s="4" t="s">
        <v>1976</v>
      </c>
      <c r="D14" s="4" t="s">
        <v>1971</v>
      </c>
      <c r="E14" s="6" t="s">
        <v>1975</v>
      </c>
      <c r="F14" s="6" t="s">
        <v>1974</v>
      </c>
      <c r="G14" s="170"/>
      <c r="H14" s="170"/>
    </row>
    <row r="15" spans="1:8" x14ac:dyDescent="0.25">
      <c r="A15" s="16" t="s">
        <v>498</v>
      </c>
      <c r="B15" s="4" t="s">
        <v>1973</v>
      </c>
      <c r="C15" s="171" t="s">
        <v>1972</v>
      </c>
      <c r="D15" s="4" t="s">
        <v>1971</v>
      </c>
      <c r="E15" s="6" t="s">
        <v>1970</v>
      </c>
      <c r="F15" s="6" t="s">
        <v>1969</v>
      </c>
      <c r="G15" s="170"/>
      <c r="H15" s="170"/>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8"/>
  <dimension ref="A1:D28"/>
  <sheetViews>
    <sheetView showGridLines="0" workbookViewId="0"/>
  </sheetViews>
  <sheetFormatPr defaultRowHeight="15" x14ac:dyDescent="0.25"/>
  <cols>
    <col min="1" max="2" width="13" customWidth="1"/>
    <col min="3" max="3" width="95.7109375" customWidth="1"/>
    <col min="4" max="4" width="79.28515625" customWidth="1"/>
  </cols>
  <sheetData>
    <row r="1" spans="1:4" x14ac:dyDescent="0.25">
      <c r="A1" s="66" t="s">
        <v>790</v>
      </c>
      <c r="B1" s="66" t="s">
        <v>502</v>
      </c>
      <c r="C1" s="66" t="s">
        <v>75</v>
      </c>
      <c r="D1" s="66" t="s">
        <v>957</v>
      </c>
    </row>
    <row r="2" spans="1:4" x14ac:dyDescent="0.25">
      <c r="A2" t="s">
        <v>268</v>
      </c>
      <c r="B2" t="s">
        <v>791</v>
      </c>
      <c r="C2" t="s">
        <v>269</v>
      </c>
      <c r="D2" s="96" t="s">
        <v>958</v>
      </c>
    </row>
    <row r="3" spans="1:4" x14ac:dyDescent="0.25">
      <c r="A3" t="s">
        <v>942</v>
      </c>
      <c r="B3" s="97" t="s">
        <v>943</v>
      </c>
      <c r="C3" s="97" t="s">
        <v>983</v>
      </c>
      <c r="D3" s="97" t="s">
        <v>959</v>
      </c>
    </row>
    <row r="4" spans="1:4" x14ac:dyDescent="0.25">
      <c r="A4" t="s">
        <v>944</v>
      </c>
      <c r="B4" s="97" t="s">
        <v>791</v>
      </c>
      <c r="C4" s="97" t="s">
        <v>924</v>
      </c>
      <c r="D4" s="97" t="s">
        <v>960</v>
      </c>
    </row>
    <row r="5" spans="1:4" x14ac:dyDescent="0.25">
      <c r="A5" t="s">
        <v>893</v>
      </c>
      <c r="B5" s="97" t="s">
        <v>888</v>
      </c>
      <c r="C5" s="97" t="s">
        <v>894</v>
      </c>
      <c r="D5" s="104" t="s">
        <v>961</v>
      </c>
    </row>
    <row r="6" spans="1:4" x14ac:dyDescent="0.25">
      <c r="A6" t="s">
        <v>267</v>
      </c>
      <c r="B6" t="s">
        <v>791</v>
      </c>
      <c r="C6" t="s">
        <v>984</v>
      </c>
      <c r="D6" t="s">
        <v>963</v>
      </c>
    </row>
    <row r="7" spans="1:4" x14ac:dyDescent="0.25">
      <c r="A7" t="s">
        <v>194</v>
      </c>
      <c r="B7" t="s">
        <v>791</v>
      </c>
      <c r="C7" t="s">
        <v>192</v>
      </c>
      <c r="D7" t="s">
        <v>978</v>
      </c>
    </row>
    <row r="8" spans="1:4" x14ac:dyDescent="0.25">
      <c r="A8" t="s">
        <v>275</v>
      </c>
      <c r="B8" t="s">
        <v>791</v>
      </c>
      <c r="C8" t="s">
        <v>204</v>
      </c>
      <c r="D8" t="s">
        <v>977</v>
      </c>
    </row>
    <row r="9" spans="1:4" x14ac:dyDescent="0.25">
      <c r="A9" t="s">
        <v>229</v>
      </c>
      <c r="B9" t="s">
        <v>791</v>
      </c>
      <c r="C9" t="s">
        <v>975</v>
      </c>
      <c r="D9" s="96" t="s">
        <v>976</v>
      </c>
    </row>
    <row r="10" spans="1:4" x14ac:dyDescent="0.25">
      <c r="A10" t="s">
        <v>78</v>
      </c>
      <c r="B10" t="s">
        <v>791</v>
      </c>
      <c r="C10" t="s">
        <v>79</v>
      </c>
      <c r="D10" s="96" t="s">
        <v>974</v>
      </c>
    </row>
    <row r="11" spans="1:4" x14ac:dyDescent="0.25">
      <c r="A11" t="s">
        <v>76</v>
      </c>
      <c r="B11" t="s">
        <v>791</v>
      </c>
      <c r="C11" t="s">
        <v>77</v>
      </c>
      <c r="D11" t="s">
        <v>973</v>
      </c>
    </row>
    <row r="12" spans="1:4" x14ac:dyDescent="0.25">
      <c r="A12" t="s">
        <v>892</v>
      </c>
      <c r="B12" s="97" t="s">
        <v>888</v>
      </c>
      <c r="C12" s="97" t="s">
        <v>895</v>
      </c>
      <c r="D12" s="104" t="s">
        <v>962</v>
      </c>
    </row>
    <row r="13" spans="1:4" x14ac:dyDescent="0.25">
      <c r="A13" t="s">
        <v>95</v>
      </c>
      <c r="B13" t="s">
        <v>791</v>
      </c>
      <c r="C13" t="s">
        <v>987</v>
      </c>
      <c r="D13" t="s">
        <v>972</v>
      </c>
    </row>
    <row r="14" spans="1:4" x14ac:dyDescent="0.25">
      <c r="A14" t="s">
        <v>896</v>
      </c>
      <c r="B14" s="97" t="s">
        <v>888</v>
      </c>
      <c r="C14" s="97" t="s">
        <v>897</v>
      </c>
      <c r="D14" s="97"/>
    </row>
    <row r="15" spans="1:4" x14ac:dyDescent="0.25">
      <c r="A15" s="98" t="s">
        <v>391</v>
      </c>
      <c r="B15" t="s">
        <v>791</v>
      </c>
      <c r="C15" s="98" t="s">
        <v>988</v>
      </c>
      <c r="D15" s="98"/>
    </row>
    <row r="16" spans="1:4" x14ac:dyDescent="0.25">
      <c r="A16" t="s">
        <v>81</v>
      </c>
      <c r="B16" t="s">
        <v>791</v>
      </c>
      <c r="C16" t="s">
        <v>82</v>
      </c>
      <c r="D16" t="s">
        <v>971</v>
      </c>
    </row>
    <row r="17" spans="1:4" x14ac:dyDescent="0.25">
      <c r="A17" t="s">
        <v>63</v>
      </c>
      <c r="B17" t="s">
        <v>791</v>
      </c>
      <c r="C17" t="s">
        <v>85</v>
      </c>
      <c r="D17" s="96" t="s">
        <v>970</v>
      </c>
    </row>
    <row r="18" spans="1:4" x14ac:dyDescent="0.25">
      <c r="A18" t="s">
        <v>83</v>
      </c>
      <c r="B18" t="s">
        <v>791</v>
      </c>
      <c r="C18" t="s">
        <v>84</v>
      </c>
      <c r="D18" t="s">
        <v>969</v>
      </c>
    </row>
    <row r="19" spans="1:4" x14ac:dyDescent="0.25">
      <c r="A19" t="s">
        <v>281</v>
      </c>
      <c r="B19" t="s">
        <v>791</v>
      </c>
      <c r="C19" t="s">
        <v>986</v>
      </c>
      <c r="D19" t="s">
        <v>968</v>
      </c>
    </row>
    <row r="20" spans="1:4" x14ac:dyDescent="0.25">
      <c r="A20" s="97" t="s">
        <v>889</v>
      </c>
      <c r="B20" s="97" t="s">
        <v>888</v>
      </c>
      <c r="C20" s="97" t="s">
        <v>891</v>
      </c>
      <c r="D20" s="104" t="s">
        <v>961</v>
      </c>
    </row>
    <row r="21" spans="1:4" x14ac:dyDescent="0.25">
      <c r="A21" s="97" t="s">
        <v>887</v>
      </c>
      <c r="B21" s="97" t="s">
        <v>888</v>
      </c>
      <c r="C21" s="97" t="s">
        <v>890</v>
      </c>
      <c r="D21" s="104" t="s">
        <v>961</v>
      </c>
    </row>
    <row r="22" spans="1:4" x14ac:dyDescent="0.25">
      <c r="A22" t="s">
        <v>53</v>
      </c>
      <c r="B22" t="s">
        <v>791</v>
      </c>
      <c r="C22" t="s">
        <v>80</v>
      </c>
      <c r="D22" t="s">
        <v>967</v>
      </c>
    </row>
    <row r="23" spans="1:4" x14ac:dyDescent="0.25">
      <c r="A23" t="s">
        <v>227</v>
      </c>
      <c r="B23" t="s">
        <v>791</v>
      </c>
      <c r="C23" t="s">
        <v>228</v>
      </c>
      <c r="D23" t="s">
        <v>966</v>
      </c>
    </row>
    <row r="24" spans="1:4" x14ac:dyDescent="0.25">
      <c r="A24" t="s">
        <v>193</v>
      </c>
      <c r="B24" t="s">
        <v>791</v>
      </c>
      <c r="C24" t="s">
        <v>195</v>
      </c>
      <c r="D24" s="96" t="s">
        <v>964</v>
      </c>
    </row>
    <row r="25" spans="1:4" x14ac:dyDescent="0.25">
      <c r="A25" t="s">
        <v>951</v>
      </c>
      <c r="B25" t="s">
        <v>791</v>
      </c>
      <c r="C25" t="s">
        <v>952</v>
      </c>
      <c r="D25" t="s">
        <v>965</v>
      </c>
    </row>
    <row r="26" spans="1:4" x14ac:dyDescent="0.25">
      <c r="A26" t="s">
        <v>953</v>
      </c>
      <c r="B26" t="s">
        <v>954</v>
      </c>
      <c r="C26" t="s">
        <v>955</v>
      </c>
      <c r="D26" s="96" t="s">
        <v>956</v>
      </c>
    </row>
    <row r="27" spans="1:4" x14ac:dyDescent="0.25">
      <c r="A27" t="s">
        <v>979</v>
      </c>
      <c r="B27" t="s">
        <v>791</v>
      </c>
      <c r="C27" t="s">
        <v>981</v>
      </c>
      <c r="D27" s="96" t="s">
        <v>980</v>
      </c>
    </row>
    <row r="28" spans="1:4" x14ac:dyDescent="0.25">
      <c r="A28" t="s">
        <v>982</v>
      </c>
      <c r="B28" t="s">
        <v>791</v>
      </c>
      <c r="C28" t="s">
        <v>985</v>
      </c>
    </row>
  </sheetData>
  <autoFilter ref="A1:C1" xr:uid="{00000000-0009-0000-0000-000005000000}">
    <sortState xmlns:xlrd2="http://schemas.microsoft.com/office/spreadsheetml/2017/richdata2" ref="A2:C25">
      <sortCondition ref="A1"/>
    </sortState>
  </autoFilter>
  <hyperlinks>
    <hyperlink ref="D26" r:id="rId1" xr:uid="{9D83E5C9-6949-4565-B28F-44ECEB2D5C70}"/>
    <hyperlink ref="D2" r:id="rId2" xr:uid="{160C861C-FCA0-48E9-B6B9-7D13E51E64B2}"/>
    <hyperlink ref="D5" r:id="rId3" location="page61" xr:uid="{CA31B6C8-5CEB-4F07-85D8-EE820B217DDD}"/>
    <hyperlink ref="D12" r:id="rId4" location="page41" xr:uid="{A989CE18-FBD8-496E-A651-D66134A5A387}"/>
    <hyperlink ref="D20" r:id="rId5" location="page61" xr:uid="{1FDDE68B-49A5-4805-B403-ACAFB4B0D050}"/>
    <hyperlink ref="D21" r:id="rId6" location="page61" xr:uid="{626CB173-E61D-45BA-8D25-4F50336B4381}"/>
    <hyperlink ref="D24" r:id="rId7" xr:uid="{EE29BB3C-C3DE-416E-BAEE-7731607FF12B}"/>
    <hyperlink ref="D17" r:id="rId8" xr:uid="{98AE5AD0-A5EA-4969-AD9F-3883D33F3368}"/>
    <hyperlink ref="D10" r:id="rId9" xr:uid="{E4D833EC-BBFD-4C35-854B-A1B7D5FB2DA7}"/>
    <hyperlink ref="D9" r:id="rId10" xr:uid="{A3A9A541-69E9-49FD-9C46-5A1DAB22C2B4}"/>
    <hyperlink ref="D27" r:id="rId11" xr:uid="{5A51326C-A5BA-44A8-AECF-86F10A22E173}"/>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About</vt:lpstr>
      <vt:lpstr>Bangkok context definitions</vt:lpstr>
      <vt:lpstr>2020 indicators</vt:lpstr>
      <vt:lpstr>2019 indicators (for reference)</vt:lpstr>
      <vt:lpstr>Parameters</vt:lpstr>
      <vt:lpstr>Resources</vt:lpstr>
      <vt:lpstr>osm_destinations</vt:lpstr>
      <vt:lpstr>osm_open_space</vt:lpstr>
      <vt:lpstr>Glossary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dc:creator>
  <cp:lastModifiedBy>Carl</cp:lastModifiedBy>
  <cp:lastPrinted>2020-10-16T03:59:38Z</cp:lastPrinted>
  <dcterms:created xsi:type="dcterms:W3CDTF">2018-11-09T04:55:27Z</dcterms:created>
  <dcterms:modified xsi:type="dcterms:W3CDTF">2020-10-19T04:21:32Z</dcterms:modified>
</cp:coreProperties>
</file>