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C67C978-BAE4-459A-952A-0E07086E4B2D}"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Datasets!$A$1:$AX$162</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5" l="1"/>
  <c r="J63" i="5"/>
  <c r="J52" i="5" l="1"/>
  <c r="J44" i="5"/>
  <c r="J43" i="5"/>
  <c r="J42" i="5"/>
  <c r="J41" i="5"/>
  <c r="J39" i="5"/>
  <c r="J38" i="5"/>
  <c r="A79" i="26" l="1"/>
  <c r="J60" i="5" l="1"/>
  <c r="J6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1" i="26"/>
  <c r="A131" i="26"/>
  <c r="U130" i="26"/>
  <c r="A130" i="26"/>
  <c r="U129" i="26"/>
  <c r="A129" i="26"/>
  <c r="U128" i="26"/>
  <c r="A128" i="26"/>
  <c r="U127" i="26"/>
  <c r="A127" i="26"/>
  <c r="U126" i="26"/>
  <c r="A126" i="26"/>
  <c r="U125" i="26"/>
  <c r="J27" i="27" s="1"/>
  <c r="A125" i="26"/>
  <c r="U124" i="26"/>
  <c r="A124" i="26"/>
  <c r="U123" i="26"/>
  <c r="A123" i="26"/>
  <c r="U122" i="26"/>
  <c r="A122" i="26"/>
  <c r="U121" i="26"/>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N21" i="27" s="1"/>
  <c r="A103" i="26"/>
  <c r="U102" i="26"/>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J18" i="27" s="1"/>
  <c r="R18" i="27" s="1"/>
  <c r="T18" i="27" s="1"/>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J11" i="27" s="1"/>
  <c r="A49" i="26"/>
  <c r="U48" i="26"/>
  <c r="A48" i="26"/>
  <c r="U47" i="26"/>
  <c r="A47" i="26"/>
  <c r="U46" i="26"/>
  <c r="A46" i="26"/>
  <c r="U45" i="26"/>
  <c r="A45" i="26"/>
  <c r="U44" i="26"/>
  <c r="A44" i="26"/>
  <c r="U43" i="26"/>
  <c r="J10" i="27" s="1"/>
  <c r="A43" i="26"/>
  <c r="U42" i="26"/>
  <c r="A42" i="26"/>
  <c r="U41" i="26"/>
  <c r="A41" i="26"/>
  <c r="U40" i="26"/>
  <c r="A40" i="26"/>
  <c r="U39" i="26"/>
  <c r="A39" i="26"/>
  <c r="U38" i="26"/>
  <c r="J9" i="27" s="1"/>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J7" i="27" s="1"/>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S20" i="27" l="1"/>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T6" i="27" s="1"/>
  <c r="N9" i="27"/>
  <c r="R9" i="27" s="1"/>
  <c r="J12" i="27"/>
  <c r="R12" i="27" s="1"/>
  <c r="N14" i="27"/>
  <c r="R25" i="27"/>
  <c r="T25" i="27" s="1"/>
  <c r="M22" i="27"/>
  <c r="M5" i="27"/>
  <c r="M6" i="27"/>
  <c r="M25" i="27"/>
  <c r="M11" i="27"/>
  <c r="S15" i="27"/>
  <c r="S26" i="27"/>
  <c r="M15" i="27"/>
  <c r="M16" i="27"/>
  <c r="S13" i="27"/>
  <c r="S17" i="27"/>
  <c r="M20" i="27"/>
  <c r="R19" i="27"/>
  <c r="T19" i="27" s="1"/>
  <c r="M7" i="27"/>
  <c r="R17" i="27"/>
  <c r="T17" i="27" s="1"/>
  <c r="R24" i="27"/>
  <c r="T24" i="27" s="1"/>
  <c r="R22" i="27"/>
  <c r="N20" i="27"/>
  <c r="R20" i="27" s="1"/>
  <c r="T20" i="27" s="1"/>
  <c r="M10" i="27"/>
  <c r="S11" i="27"/>
  <c r="S6" i="27"/>
  <c r="Q28" i="27"/>
  <c r="S10" i="27"/>
  <c r="S14" i="27"/>
  <c r="S7" i="27"/>
  <c r="R11" i="27"/>
  <c r="I28" i="27"/>
  <c r="J23" i="27"/>
  <c r="R23" i="27" s="1"/>
  <c r="T23" i="27" s="1"/>
  <c r="S4" i="27"/>
  <c r="O28" i="27"/>
  <c r="S5" i="27"/>
  <c r="S8" i="27"/>
  <c r="S9" i="27"/>
  <c r="S12" i="27"/>
  <c r="R7" i="27"/>
  <c r="M4" i="27"/>
  <c r="K28" i="27"/>
  <c r="R14" i="27" l="1"/>
  <c r="T22" i="27"/>
  <c r="T14" i="27"/>
  <c r="T9" i="27"/>
  <c r="T15" i="27"/>
  <c r="M28" i="27"/>
  <c r="T11" i="27"/>
  <c r="T13" i="27"/>
  <c r="C11" i="27"/>
  <c r="T7" i="27"/>
  <c r="C15" i="27"/>
  <c r="D15" i="27"/>
  <c r="N28" i="27"/>
  <c r="T10" i="27"/>
  <c r="T12" i="27"/>
  <c r="D11" i="27"/>
  <c r="D23" i="27"/>
  <c r="S28" i="27"/>
  <c r="C23" i="27"/>
  <c r="J28" i="27"/>
  <c r="T8" i="27"/>
  <c r="T5" i="27"/>
  <c r="R28" i="27"/>
  <c r="T4" i="27"/>
  <c r="C4" i="27"/>
  <c r="D4" i="27"/>
  <c r="T28" i="27" l="1"/>
  <c r="AP37" i="5" l="1"/>
  <c r="AP36" i="5"/>
  <c r="AP8" i="5" l="1"/>
  <c r="G32" i="20"/>
  <c r="F32" i="20"/>
  <c r="J57" i="5" l="1"/>
  <c r="J56" i="5"/>
  <c r="J55" i="5"/>
  <c r="J54" i="5"/>
  <c r="J53" i="5"/>
  <c r="G23" i="5" l="1"/>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H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<sst xmlns="http://schemas.openxmlformats.org/spreadsheetml/2006/main" count="5718" uniqueCount="2111">
  <si>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</si>
  <si>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</si>
  <si>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</si>
  <si>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</si>
  <si>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</si>
  <si>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</si>
  <si>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</si>
  <si>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</si>
  <si>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</si>
  <si>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</si>
  <si>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</si>
  <si>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</si>
  <si>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</si>
  <si>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</si>
  <si>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</si>
  <si>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</si>
  <si>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</si>
  <si>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</si>
  <si>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</si>
  <si>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</si>
  <si>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</si>
  <si>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</si>
  <si>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</si>
  <si>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</si>
  <si>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</si>
  <si>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</si>
  <si>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</si>
  <si>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</si>
  <si>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</si>
  <si>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</si>
  <si>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</si>
  <si>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</si>
  <si>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</si>
  <si>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</si>
  <si>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</si>
  <si>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</si>
  <si>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</si>
  <si>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</si>
  <si>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</si>
  <si>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</si>
  <si>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</si>
  <si>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</si>
  <si>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</si>
  <si>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</si>
  <si>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</si>
  <si>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</si>
  <si>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</si>
  <si>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</si>
  <si>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</si>
  <si>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</si>
  <si>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</si>
  <si>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</si>
  <si>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</si>
  <si>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</si>
  <si>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</si>
  <si>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</si>
  <si>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</si>
  <si>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</si>
  <si>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</si>
  <si>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</si>
  <si>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</si>
  <si>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</si>
  <si>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</si>
  <si>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</si>
  <si>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</si>
  <si>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</si>
  <si>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</si>
  <si>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</si>
  <si>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</si>
  <si>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</si>
  <si>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</si>
  <si>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</si>
  <si>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</si>
  <si>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</si>
  <si>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</si>
  <si>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</si>
  <si>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</si>
  <si>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</si>
  <si>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</si>
  <si>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</si>
  <si>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</si>
  <si>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</si>
  <si>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</si>
  <si>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</si>
  <si>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</si>
  <si>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</si>
  <si>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</si>
  <si>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</si>
  <si>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</si>
  <si>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</si>
  <si>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</si>
  <si>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</si>
  <si>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</si>
  <si>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</si>
  <si>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</si>
  <si>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</si>
  <si>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</si>
  <si>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</si>
  <si>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</si>
  <si>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</si>
  <si>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</si>
  <si>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</si>
  <si>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</si>
  <si>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</si>
  <si>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</si>
  <si>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</si>
  <si>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</si>
  <si>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</si>
  <si>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</si>
  <si>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</si>
  <si>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</si>
  <si>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</si>
  <si>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</si>
  <si>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</si>
  <si>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</si>
  <si>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</si>
  <si>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</si>
  <si>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</si>
  <si>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</si>
  <si>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</si>
  <si>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</si>
  <si>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</si>
  <si>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</si>
  <si>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</si>
  <si>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</si>
  <si>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</si>
  <si>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</si>
  <si>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</si>
  <si>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</si>
  <si>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</si>
  <si>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</si>
  <si>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</si>
  <si>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</si>
  <si>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</si>
  <si>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</si>
  <si>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</si>
  <si>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</si>
  <si>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</si>
  <si>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</si>
  <si>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</si>
  <si>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</si>
  <si>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</si>
  <si>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</si>
  <si>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</si>
  <si>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</si>
  <si>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</si>
  <si>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</si>
  <si>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</si>
  <si>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</si>
  <si>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</si>
  <si>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</si>
  <si>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</si>
  <si>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</si>
  <si>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</si>
  <si>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</si>
  <si>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</si>
  <si>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</si>
  <si>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</si>
  <si>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</si>
  <si>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</si>
  <si>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</si>
  <si>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</si>
  <si>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</si>
  <si>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</si>
  <si>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</si>
  <si>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</si>
  <si>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</si>
  <si>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</si>
  <si>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</si>
  <si>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</si>
  <si>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</si>
  <si>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</si>
  <si>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</si>
  <si>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</si>
  <si>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</si>
  <si>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</si>
  <si>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</si>
  <si>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</si>
  <si>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</si>
  <si>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</si>
  <si>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</si>
  <si>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</si>
  <si>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</si>
  <si>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</si>
  <si>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</si>
  <si>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</si>
  <si>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</si>
  <si>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</si>
  <si>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</si>
  <si>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</si>
  <si>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</si>
  <si>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</si>
  <si>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</si>
  <si>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</si>
  <si>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</si>
  <si>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</si>
  <si>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</si>
  <si>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</si>
  <si>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</si>
  <si>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</si>
  <si>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</si>
  <si>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</si>
  <si>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</si>
  <si>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</si>
  <si>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</si>
  <si>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</si>
  <si>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</si>
  <si>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</si>
  <si>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</si>
  <si>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</si>
  <si>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</si>
  <si>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</si>
  <si>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</si>
  <si>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</si>
  <si>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</si>
  <si>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</si>
  <si>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</si>
  <si>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</si>
  <si>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</si>
  <si>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</si>
  <si>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</si>
  <si>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</si>
  <si>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</si>
  <si>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</si>
  <si>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</si>
  <si>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</si>
  <si>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</si>
  <si>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</si>
  <si>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</si>
  <si>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</si>
  <si>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</si>
  <si>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</si>
  <si>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</si>
  <si>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</si>
  <si>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</si>
  <si>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</si>
  <si>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</si>
  <si>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</si>
  <si>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</si>
  <si>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</si>
  <si>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</si>
  <si>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</si>
  <si>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</si>
  <si>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</si>
  <si>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</si>
  <si>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</si>
  <si>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</si>
  <si>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</si>
  <si>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</si>
  <si>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</si>
  <si>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</si>
  <si>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</si>
  <si>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</si>
  <si>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</si>
  <si>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</si>
  <si>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</si>
  <si>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</si>
  <si>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</si>
  <si>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</si>
  <si>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</si>
  <si>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</si>
  <si>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</si>
  <si>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</si>
  <si>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</si>
  <si>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</si>
  <si>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</si>
  <si>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</si>
  <si>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</si>
  <si>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</si>
  <si>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</si>
  <si>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</si>
  <si>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</si>
  <si>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</si>
  <si>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</si>
  <si>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</si>
  <si>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</si>
  <si>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</si>
  <si>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</si>
  <si>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</si>
  <si>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</si>
  <si>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</si>
  <si>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</si>
  <si>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</si>
  <si>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</si>
  <si>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</si>
  <si>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</si>
  <si>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</si>
  <si>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</si>
  <si>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</si>
  <si>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</si>
  <si>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</si>
  <si>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</si>
  <si>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</si>
  <si>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</si>
  <si>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</si>
  <si>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</si>
  <si>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</si>
  <si>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</si>
  <si>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</si>
  <si>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</si>
  <si>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</si>
  <si>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</si>
  <si>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</si>
  <si>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</si>
  <si>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</si>
  <si>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</si>
  <si>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</si>
  <si>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</si>
  <si>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</si>
  <si>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</si>
  <si>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</si>
  <si>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</si>
  <si>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</si>
  <si>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</si>
  <si>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</si>
  <si>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</si>
  <si>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</si>
  <si>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</si>
  <si>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</si>
  <si>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</si>
  <si>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</si>
  <si>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</si>
  <si>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</si>
  <si>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</si>
  <si>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</si>
  <si>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</si>
  <si>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</si>
  <si>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</si>
  <si>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</si>
  <si>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</si>
  <si>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</si>
  <si>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</si>
  <si>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</si>
  <si>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</si>
  <si>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</si>
  <si>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</si>
  <si>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</si>
  <si>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</si>
  <si>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</si>
  <si>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</si>
  <si>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</si>
  <si>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</si>
  <si>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</si>
  <si>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</si>
  <si>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</si>
  <si>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</si>
  <si>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</si>
  <si>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</si>
  <si>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</si>
  <si>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</si>
  <si>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</si>
  <si>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</si>
  <si>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</si>
  <si>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</si>
  <si>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</si>
  <si>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</si>
  <si>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</si>
  <si>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</si>
  <si>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</si>
  <si>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</si>
  <si>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</si>
  <si>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</si>
  <si>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</si>
  <si>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</si>
  <si>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</si>
  <si>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</si>
  <si>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</si>
  <si>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</si>
  <si>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</si>
  <si>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</si>
  <si>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</si>
  <si>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</si>
  <si>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</si>
  <si>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</si>
  <si>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</si>
  <si>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</si>
  <si>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</si>
  <si>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</si>
  <si>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</si>
  <si>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</si>
  <si>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</si>
  <si>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</si>
  <si>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</si>
  <si>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</si>
  <si>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</si>
  <si>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</si>
  <si>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</si>
  <si>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</si>
  <si>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</si>
  <si>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</si>
  <si>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</si>
  <si>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</si>
  <si>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</si>
  <si>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</si>
  <si>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</si>
  <si>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</si>
  <si>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</si>
  <si>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</si>
  <si>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</si>
  <si>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</si>
  <si>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</si>
  <si>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</si>
  <si>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</si>
  <si>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</si>
  <si>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</si>
  <si>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</si>
  <si>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</si>
  <si>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</si>
  <si>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</si>
  <si>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</si>
  <si>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</si>
  <si>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</si>
  <si>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</si>
  <si>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</si>
  <si>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</si>
  <si>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</si>
  <si>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</si>
  <si>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</si>
  <si>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</si>
  <si>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</si>
  <si>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</si>
  <si>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</si>
  <si>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</si>
  <si>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</si>
  <si>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</si>
  <si>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</si>
  <si>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</si>
  <si>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</si>
  <si>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</si>
  <si>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</si>
  <si>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</si>
  <si>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</si>
  <si>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</si>
  <si>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</si>
  <si>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</si>
  <si>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</si>
  <si>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</si>
  <si>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</si>
  <si>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</si>
  <si>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</si>
  <si>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</si>
  <si>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</si>
  <si>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</si>
  <si>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</si>
  <si>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</si>
  <si>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</si>
  <si>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</si>
  <si>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</si>
  <si>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</si>
  <si>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</si>
  <si>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</si>
  <si>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</si>
  <si>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</si>
  <si>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</si>
  <si>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</si>
  <si>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</si>
  <si>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</si>
  <si>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</si>
  <si>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</si>
  <si>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</si>
  <si>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</si>
  <si>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</si>
  <si>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</si>
  <si>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</si>
  <si>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</si>
  <si>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</si>
  <si>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</si>
  <si>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</si>
  <si>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</si>
  <si>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</si>
  <si>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</si>
  <si>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</si>
  <si>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</si>
  <si>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</si>
  <si>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</si>
  <si>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</si>
  <si>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</si>
  <si>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</si>
  <si>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</si>
  <si>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</si>
  <si>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</si>
  <si>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</si>
  <si>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</si>
  <si>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</si>
  <si>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</si>
  <si>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</si>
  <si>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</si>
  <si>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</si>
  <si>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</si>
  <si>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</si>
  <si>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</si>
  <si>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</si>
  <si>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</si>
  <si>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</si>
  <si>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</si>
  <si>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</si>
  <si>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</si>
  <si>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</si>
  <si>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</si>
  <si>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</si>
  <si>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</si>
  <si>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</si>
  <si>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</si>
  <si>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</si>
  <si>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</si>
  <si>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</si>
  <si>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</si>
  <si>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</si>
  <si>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</si>
  <si>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</si>
  <si>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</si>
  <si>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</si>
  <si>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</si>
  <si>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</si>
  <si>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</si>
  <si>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</si>
  <si>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</si>
  <si>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</si>
  <si>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</si>
  <si>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</si>
  <si>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</si>
  <si>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</si>
  <si>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</si>
  <si>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</si>
  <si>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</si>
  <si>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</si>
  <si>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</si>
  <si>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</si>
  <si>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</si>
  <si>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</si>
  <si>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</si>
  <si>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</si>
  <si>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</si>
  <si>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</si>
  <si>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</si>
  <si>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</si>
  <si>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</si>
  <si>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</si>
  <si>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</si>
  <si>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</si>
  <si>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</si>
  <si>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</si>
  <si>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</si>
  <si>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</si>
  <si>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</si>
  <si>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</si>
  <si>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</si>
  <si>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</si>
  <si>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</si>
  <si>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</si>
  <si>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</si>
  <si>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</si>
  <si>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</si>
  <si>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</si>
  <si>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</si>
  <si>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</si>
  <si>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</si>
  <si>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</si>
  <si>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</si>
  <si>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</si>
  <si>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</si>
  <si>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</si>
  <si>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</si>
  <si>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</si>
  <si>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</si>
  <si>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</si>
  <si>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</si>
  <si>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</si>
  <si>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</si>
  <si>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</si>
  <si>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</si>
  <si>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</si>
  <si>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</si>
  <si>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</si>
  <si>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</si>
  <si>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</si>
  <si>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</si>
  <si>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</si>
  <si>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</si>
  <si>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</si>
  <si>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</si>
  <si>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</si>
  <si>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</si>
  <si>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</si>
  <si>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</si>
  <si>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</si>
  <si>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</si>
  <si>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</si>
  <si>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</si>
  <si>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</si>
  <si>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</si>
  <si>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</si>
  <si>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</si>
  <si>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</si>
  <si>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</si>
  <si>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</si>
  <si>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</si>
  <si>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</si>
  <si>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</si>
  <si>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</si>
  <si>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</si>
  <si>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</si>
  <si>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</si>
  <si>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</si>
  <si>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</si>
  <si>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</si>
  <si>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</si>
  <si>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</si>
  <si>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</si>
  <si>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</si>
  <si>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</si>
  <si>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</si>
  <si>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</si>
  <si>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</si>
  <si>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</si>
  <si>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</si>
  <si>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</si>
  <si>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</si>
  <si>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</si>
  <si>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</si>
  <si>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</si>
  <si>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</si>
  <si>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</si>
  <si>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</si>
  <si>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</si>
  <si>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</si>
  <si>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</si>
  <si>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</si>
  <si>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</si>
  <si>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</si>
  <si>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</si>
  <si>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</si>
  <si>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</si>
  <si>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</si>
  <si>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</si>
  <si>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</si>
  <si>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</si>
  <si>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</si>
  <si>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</si>
  <si>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</si>
  <si>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</si>
  <si>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</si>
  <si>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</si>
  <si>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</si>
  <si>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</si>
  <si>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</si>
  <si>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</si>
  <si>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</si>
  <si>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</si>
  <si>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</si>
  <si>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</si>
  <si>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</si>
  <si>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</si>
  <si>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</si>
  <si>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</si>
  <si>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</si>
  <si>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</si>
  <si>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</si>
  <si>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</si>
  <si>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</si>
  <si>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</si>
  <si>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</si>
  <si>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</si>
  <si>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</si>
  <si>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</si>
  <si>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</si>
  <si>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</si>
  <si>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</si>
  <si>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</si>
  <si>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</si>
  <si>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</si>
  <si>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</si>
  <si>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</si>
  <si>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</si>
  <si>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</si>
  <si>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</si>
  <si>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</si>
  <si>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</si>
  <si>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</si>
  <si>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</si>
  <si>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</si>
  <si>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</si>
  <si>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</si>
  <si>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</si>
  <si>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</si>
  <si>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</si>
  <si>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</si>
  <si>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</si>
  <si>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</si>
  <si>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</si>
  <si>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</si>
  <si>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</si>
  <si>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</si>
  <si>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</si>
  <si>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</si>
  <si>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</si>
  <si>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</si>
  <si>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</si>
  <si>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</si>
  <si>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</si>
  <si>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</si>
  <si>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</si>
  <si>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</si>
  <si>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</si>
  <si>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</si>
  <si>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</si>
  <si>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</si>
  <si>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</si>
  <si>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</si>
  <si>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</si>
  <si>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</si>
  <si>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</si>
  <si>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</si>
  <si>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</si>
  <si>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</si>
  <si>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</si>
  <si>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</si>
  <si>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</si>
  <si>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</si>
  <si>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</si>
  <si>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</si>
  <si>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</si>
  <si>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</si>
  <si>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</si>
  <si>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</si>
  <si>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</si>
  <si>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</si>
  <si>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</si>
  <si>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</si>
  <si>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</si>
  <si>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</si>
  <si>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</si>
  <si>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</si>
  <si>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</si>
  <si>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</si>
  <si>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</si>
  <si>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</si>
  <si>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</si>
  <si>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</si>
  <si>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</si>
  <si>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</si>
  <si>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</si>
  <si>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</si>
  <si>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</si>
  <si>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</si>
  <si>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</si>
  <si>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</si>
  <si>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</si>
  <si>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</si>
  <si>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</si>
  <si>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</si>
  <si>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</si>
  <si>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</si>
  <si>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</si>
  <si>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</si>
  <si>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</si>
  <si>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</si>
  <si>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</si>
  <si>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</si>
  <si>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</si>
  <si>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</si>
  <si>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</si>
  <si>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</si>
  <si>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</si>
  <si>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</si>
  <si>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</si>
  <si>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</si>
  <si>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</si>
  <si>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</si>
  <si>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</si>
  <si>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</si>
  <si>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</si>
  <si>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</si>
  <si>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</si>
  <si>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</si>
  <si>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</si>
  <si>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</si>
  <si>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</si>
  <si>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</si>
  <si>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</si>
  <si>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</si>
  <si>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</si>
  <si>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</si>
  <si>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</si>
  <si>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</si>
  <si>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</si>
  <si>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</si>
  <si>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</si>
  <si>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</si>
  <si>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</si>
  <si>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</si>
  <si>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</si>
  <si>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</si>
  <si>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</si>
  <si>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</si>
  <si>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</si>
  <si>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</si>
  <si>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</si>
  <si>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</si>
  <si>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</si>
  <si>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</si>
  <si>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</si>
  <si>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</si>
  <si>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</si>
  <si>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</si>
  <si>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</si>
  <si>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</si>
  <si>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</si>
  <si>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</si>
  <si>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</si>
  <si>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</si>
  <si>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</si>
  <si>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</si>
  <si>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</si>
  <si>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</si>
  <si>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</si>
  <si>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</si>
  <si>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</si>
  <si>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</si>
  <si>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</si>
  <si>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</si>
  <si>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</si>
  <si>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</si>
  <si>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</si>
  <si>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</si>
  <si>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</si>
  <si>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</si>
  <si>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</si>
  <si>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</si>
  <si>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</si>
  <si>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</si>
  <si>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</si>
  <si>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</si>
  <si>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</si>
  <si>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</si>
  <si>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</si>
  <si>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</si>
  <si>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</si>
  <si>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</si>
  <si>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</si>
  <si>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</si>
  <si>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</si>
  <si>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</si>
  <si>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</si>
  <si>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</si>
  <si>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</si>
  <si>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</si>
  <si>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</si>
  <si>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</si>
  <si>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</si>
  <si>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</si>
  <si>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</si>
  <si>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</si>
  <si>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</si>
  <si>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</si>
  <si>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</si>
  <si>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</si>
  <si>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</si>
  <si>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</si>
  <si>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</si>
  <si>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</si>
  <si>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</si>
  <si>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</si>
  <si>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</si>
  <si>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</si>
  <si>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</si>
  <si>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</si>
  <si>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</si>
  <si>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</si>
  <si>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</si>
  <si>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</si>
  <si>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</si>
  <si>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</si>
  <si>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</si>
  <si>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</si>
  <si>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</si>
  <si>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</si>
  <si>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</si>
  <si>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</si>
  <si>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</si>
  <si>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</si>
  <si>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</si>
  <si>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</si>
  <si>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</si>
  <si>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</si>
  <si>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</si>
  <si>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</si>
  <si>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</si>
  <si>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</si>
  <si>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</si>
  <si>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</si>
  <si>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</si>
  <si>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</si>
  <si>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</si>
  <si>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</si>
  <si>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</si>
  <si>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</si>
  <si>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</si>
  <si>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</si>
  <si>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</si>
  <si>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</si>
  <si>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</si>
  <si>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</si>
  <si>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</si>
  <si>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</si>
  <si>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</si>
  <si>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</si>
  <si>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</si>
  <si>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</si>
  <si>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</si>
  <si>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</si>
  <si>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</si>
  <si>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</si>
  <si>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</si>
  <si>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</si>
  <si>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</si>
  <si>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</si>
  <si>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</si>
  <si>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</si>
  <si>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</si>
  <si>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</si>
  <si>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</si>
  <si>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</si>
  <si>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</si>
  <si>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</si>
  <si>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</si>
  <si>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</si>
  <si>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</si>
  <si>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</si>
  <si>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</si>
  <si>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</si>
  <si>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</si>
  <si>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</si>
  <si>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</si>
  <si>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</si>
  <si>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</si>
  <si>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</si>
  <si>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</si>
  <si>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</si>
  <si>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</si>
  <si>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</si>
  <si>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</si>
  <si>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</si>
  <si>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</si>
  <si>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</si>
  <si>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</si>
  <si>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</si>
  <si>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</si>
  <si>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</si>
  <si>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</si>
  <si>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</si>
  <si>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</si>
  <si>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</si>
  <si>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</si>
  <si>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</si>
  <si>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</si>
  <si>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</si>
  <si>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</si>
  <si>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</si>
  <si>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</si>
  <si>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</si>
  <si>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</si>
  <si>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</si>
  <si>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</si>
  <si>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</si>
  <si>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</si>
  <si>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</si>
  <si>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</si>
  <si>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</si>
  <si>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</si>
  <si>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</si>
  <si>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</si>
  <si>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</si>
  <si>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</si>
  <si>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</si>
  <si>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</si>
  <si>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</si>
  <si>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</si>
  <si>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</si>
  <si>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</si>
  <si>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</si>
  <si>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</si>
  <si>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</si>
  <si>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</si>
  <si>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</si>
  <si>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</si>
  <si>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</si>
  <si>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</si>
  <si>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</si>
  <si>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</si>
  <si>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</si>
  <si>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</si>
  <si>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</si>
  <si>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</si>
  <si>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</si>
  <si>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</si>
  <si>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</si>
  <si>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</si>
  <si>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</si>
  <si>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</si>
  <si>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</si>
  <si>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</si>
  <si>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</si>
  <si>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</si>
  <si>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</si>
  <si>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</si>
  <si>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</si>
  <si>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</si>
  <si>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</si>
  <si>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</si>
  <si>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</si>
  <si>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</si>
  <si>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</si>
  <si>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</si>
  <si>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</si>
  <si>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</si>
  <si>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</si>
  <si>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</si>
  <si>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</si>
  <si>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</si>
  <si>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</si>
  <si>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</si>
  <si>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</si>
  <si>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</si>
  <si>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</si>
  <si>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</si>
  <si>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</si>
  <si>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</si>
  <si>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</si>
  <si>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</si>
  <si>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</si>
  <si>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</si>
  <si>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</si>
  <si>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</si>
  <si>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</si>
  <si>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</si>
  <si>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</si>
  <si>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</si>
  <si>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</si>
  <si>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</si>
  <si>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</si>
  <si>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</si>
  <si>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</si>
  <si>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</si>
  <si>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</si>
  <si>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</si>
  <si>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</si>
  <si>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</si>
  <si>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</si>
  <si>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</si>
  <si>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</si>
  <si>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</si>
  <si>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</si>
  <si>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</si>
  <si>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</si>
  <si>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</si>
  <si>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</si>
  <si>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</si>
  <si>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</si>
  <si>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</si>
  <si>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</si>
  <si>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</si>
  <si>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</si>
  <si>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</si>
  <si>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</si>
  <si>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</si>
  <si>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</si>
  <si>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</si>
  <si>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</si>
  <si>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</si>
  <si>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</si>
  <si>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</si>
  <si>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</si>
  <si>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</si>
  <si>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</si>
  <si>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</si>
  <si>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</si>
  <si>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</si>
  <si>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</si>
  <si>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</si>
  <si>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</si>
  <si>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</si>
  <si>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</si>
  <si>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</si>
  <si>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</si>
  <si>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</si>
  <si>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</si>
  <si>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</si>
  <si>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</si>
  <si>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</si>
  <si>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</si>
  <si>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</si>
  <si>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</si>
  <si>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</si>
  <si>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</si>
  <si>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</si>
  <si>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</si>
  <si>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</si>
  <si>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</si>
  <si>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</si>
  <si>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</si>
  <si>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</si>
  <si>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</si>
  <si>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</si>
  <si>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</si>
  <si>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</si>
  <si>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</si>
  <si>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</si>
  <si>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</si>
  <si>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</si>
  <si>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</si>
  <si>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</si>
  <si>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</si>
  <si>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</si>
  <si>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</si>
  <si>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</si>
  <si>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</si>
  <si>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</si>
  <si>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</si>
  <si>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</si>
  <si>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</si>
  <si>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</si>
  <si>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</si>
  <si>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</si>
  <si>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</si>
  <si>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</si>
  <si>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</si>
  <si>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</si>
  <si>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</si>
  <si>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</si>
  <si>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</si>
  <si>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</si>
  <si>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</si>
  <si>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</si>
  <si>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</si>
  <si>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</si>
  <si>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</si>
  <si>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</si>
  <si>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</si>
  <si>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</si>
  <si>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</si>
  <si>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</si>
  <si>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</si>
  <si>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</si>
  <si>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</si>
  <si>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</si>
  <si>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</si>
  <si>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</si>
  <si>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</si>
  <si>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</si>
  <si>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</si>
  <si>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</si>
  <si>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</si>
  <si>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</si>
  <si>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</si>
  <si>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</si>
  <si>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</si>
  <si>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</si>
  <si>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</si>
  <si>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</si>
  <si>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</si>
  <si>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</si>
  <si>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</si>
  <si>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</si>
  <si>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</si>
  <si>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</si>
  <si>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</si>
  <si>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</si>
  <si>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</si>
  <si>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</si>
  <si>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</si>
  <si>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</si>
  <si>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</si>
  <si>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</si>
  <si>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</si>
  <si>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</si>
  <si>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</si>
  <si>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</si>
  <si>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</si>
  <si>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</si>
  <si>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</si>
  <si>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</si>
  <si>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</si>
  <si>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</si>
  <si>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</si>
  <si>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</si>
  <si>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</si>
  <si>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</si>
  <si>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</si>
  <si>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</si>
  <si>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</si>
  <si>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</si>
  <si>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</si>
  <si>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</si>
  <si>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</si>
  <si>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</si>
  <si>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</si>
  <si>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</si>
  <si>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</si>
  <si>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</si>
  <si>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</si>
  <si>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</si>
  <si>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</si>
  <si>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</si>
  <si>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</si>
  <si>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</si>
  <si>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</si>
  <si>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</si>
  <si>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</si>
  <si>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</si>
  <si>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</si>
  <si>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</si>
  <si>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</si>
  <si>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</si>
  <si>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</si>
  <si>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</si>
  <si>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</si>
  <si>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</si>
  <si>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</si>
  <si>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</si>
  <si>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</si>
  <si>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</si>
  <si>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</si>
  <si>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</si>
  <si>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</si>
  <si>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</si>
  <si>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</si>
  <si>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</si>
  <si>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</si>
  <si>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</si>
  <si>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</si>
  <si>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</si>
  <si>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</si>
  <si>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</si>
  <si>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</si>
  <si>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</si>
  <si>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</si>
  <si>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</si>
  <si>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</si>
  <si>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</si>
  <si>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</si>
  <si>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</si>
  <si>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</si>
  <si>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</si>
  <si>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</si>
  <si>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</si>
  <si>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</si>
  <si>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</si>
  <si>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</si>
  <si>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</si>
  <si>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main road flood locations</t>
  </si>
  <si>
    <t>maximum intensity</t>
  </si>
  <si>
    <t>units of intensity  - mm?</t>
  </si>
  <si>
    <t>days of flooding</t>
  </si>
  <si>
    <t>Vulnerable flood area count (BMA,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</si>
  <si>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</si>
  <si>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</si>
  <si>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</si>
  <si>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</si>
  <si>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</si>
  <si>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</si>
  <si>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</si>
  <si>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</si>
  <si>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</si>
  <si>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</si>
  <si>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</si>
  <si>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</si>
  <si>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</si>
  <si>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</si>
  <si>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</si>
  <si>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</si>
  <si>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</si>
  <si>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</si>
  <si>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</si>
  <si>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</si>
  <si>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</si>
  <si>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</si>
  <si>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</si>
  <si>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</si>
  <si>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</si>
  <si>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</si>
  <si>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</si>
  <si>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</si>
  <si>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</si>
  <si>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</si>
  <si>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</si>
  <si>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</si>
  <si>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</si>
  <si>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</si>
  <si>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</si>
  <si>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</si>
  <si>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</si>
  <si>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</si>
  <si>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</si>
  <si>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</si>
  <si>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</si>
  <si>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</si>
  <si>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</si>
  <si>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</si>
  <si>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</si>
  <si>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</si>
  <si>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</si>
  <si>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</si>
  <si>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</si>
  <si>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</si>
  <si>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</si>
  <si>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</si>
  <si>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</si>
  <si>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</si>
  <si>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</si>
  <si>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</si>
  <si>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</si>
  <si>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</si>
  <si>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</si>
  <si>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</si>
  <si>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</si>
  <si>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</si>
  <si>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</si>
  <si>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</si>
  <si>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</si>
  <si>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</si>
  <si>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</si>
  <si>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</si>
  <si>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</si>
  <si>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</si>
  <si>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</si>
  <si>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</si>
  <si>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</si>
  <si>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</si>
  <si>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</si>
  <si>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</si>
  <si>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</si>
  <si>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</si>
  <si>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</si>
  <si>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</si>
  <si>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</si>
  <si>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</si>
  <si>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</si>
  <si>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</si>
  <si>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</si>
  <si>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Bangkok subdistrict boundaries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</si>
  <si>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</si>
  <si>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</si>
  <si>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</si>
  <si>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</si>
  <si>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</si>
  <si>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</si>
  <si>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</si>
  <si>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</si>
  <si>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</si>
  <si>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</si>
  <si>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</si>
  <si>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</si>
  <si>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</si>
  <si>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</si>
  <si>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</si>
  <si>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</si>
  <si>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</si>
  <si>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</si>
  <si>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</si>
  <si>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</si>
  <si>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</si>
  <si>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</si>
  <si>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</si>
  <si>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</si>
  <si>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</si>
  <si>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</si>
  <si>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</si>
  <si>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</si>
  <si>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</si>
  <si>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</si>
  <si>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</si>
  <si>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</si>
  <si>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</si>
  <si>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</si>
  <si>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</si>
  <si>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</si>
  <si>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</si>
  <si>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</si>
  <si>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</si>
  <si>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</si>
  <si>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</si>
  <si>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</si>
  <si>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</si>
  <si>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</si>
  <si>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</si>
  <si>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</si>
  <si>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</si>
  <si>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</si>
  <si>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</si>
  <si>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</si>
  <si>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</si>
  <si>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</si>
  <si>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</si>
  <si>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</si>
  <si>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</si>
  <si>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</si>
  <si>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</si>
  <si>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</si>
  <si>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</si>
  <si>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</si>
  <si>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</si>
  <si>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</si>
  <si>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</si>
  <si>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</si>
  <si>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</si>
  <si>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</si>
  <si>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</si>
  <si>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</si>
  <si>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</si>
  <si>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</si>
  <si>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</si>
  <si>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</si>
  <si>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</si>
  <si>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</si>
  <si>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</si>
  <si>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</si>
  <si>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</si>
  <si>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</si>
  <si>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</si>
  <si>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</si>
  <si>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</si>
  <si>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</si>
  <si>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</si>
  <si>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</si>
  <si>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</si>
  <si>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</si>
  <si>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</si>
  <si>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</si>
  <si>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</si>
  <si>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</si>
  <si>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</si>
  <si>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</si>
  <si>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</si>
  <si>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</si>
  <si>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</si>
  <si>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</si>
  <si>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</si>
  <si>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</si>
  <si>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</si>
  <si>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</si>
  <si>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</si>
  <si>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</si>
  <si>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</si>
  <si>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</si>
  <si>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</si>
  <si>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</si>
  <si>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</si>
  <si>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</si>
  <si>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</si>
  <si>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</si>
  <si>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</si>
  <si>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</si>
  <si>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</si>
  <si>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</si>
  <si>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</si>
  <si>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</si>
  <si>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</si>
  <si>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</si>
  <si>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</si>
  <si>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</si>
  <si>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</si>
  <si>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</si>
  <si>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</si>
  <si>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</si>
  <si>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</si>
  <si>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</si>
  <si>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</si>
  <si>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</si>
  <si>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</si>
  <si>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</si>
  <si>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</si>
  <si>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</si>
  <si>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</si>
  <si>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</si>
  <si>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</si>
  <si>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</si>
  <si>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</si>
  <si>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</si>
  <si>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</si>
  <si>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</si>
  <si>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</si>
  <si>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</si>
  <si>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</si>
  <si>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</si>
  <si>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</si>
  <si>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</si>
  <si>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</si>
  <si>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</si>
  <si>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</si>
  <si>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</si>
  <si>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</si>
  <si>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</si>
  <si>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</si>
  <si>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</si>
  <si>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</si>
  <si>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</si>
  <si>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</si>
  <si>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</si>
  <si>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</si>
  <si>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</si>
  <si>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</si>
  <si>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</si>
  <si>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</si>
  <si>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</si>
  <si>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</si>
  <si>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</si>
  <si>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</si>
  <si>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</si>
  <si>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</si>
  <si>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</si>
  <si>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</si>
  <si>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</si>
  <si>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</si>
  <si>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</si>
  <si>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</si>
  <si>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</si>
  <si>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</si>
  <si>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</si>
  <si>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</si>
  <si>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</si>
  <si>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</si>
  <si>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</si>
  <si>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</si>
  <si>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</si>
  <si>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</si>
  <si>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</si>
  <si>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</si>
  <si>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</si>
  <si>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</si>
  <si>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</si>
  <si>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</si>
  <si>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</si>
  <si>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</si>
  <si>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</si>
  <si>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</si>
  <si>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</si>
  <si>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</si>
  <si>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</si>
  <si>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</si>
  <si>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</si>
  <si>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</si>
  <si>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</si>
  <si>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</si>
  <si>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</si>
  <si>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</si>
  <si>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</si>
  <si>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</si>
  <si>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</si>
  <si>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</si>
  <si>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</si>
  <si>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</si>
  <si>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</si>
  <si>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</si>
  <si>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</si>
  <si>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</si>
  <si>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</si>
  <si>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</si>
  <si>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</si>
  <si>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</si>
  <si>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</si>
  <si>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</si>
  <si>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</si>
  <si>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</si>
  <si>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</si>
  <si>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</si>
  <si>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</si>
  <si>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</si>
  <si>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</si>
  <si>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</si>
  <si>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</si>
  <si>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</si>
  <si>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</si>
  <si>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</si>
  <si>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</si>
  <si>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</si>
  <si>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</si>
  <si>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</si>
  <si>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</si>
  <si>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</si>
  <si>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</si>
  <si>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</si>
  <si>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</si>
  <si>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</si>
  <si>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</si>
  <si>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</si>
  <si>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</si>
  <si>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</si>
  <si>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</si>
  <si>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</si>
  <si>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</si>
  <si>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</si>
  <si>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</si>
  <si>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</si>
  <si>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</si>
  <si>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</si>
  <si>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</si>
  <si>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</si>
  <si>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</si>
  <si>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</si>
  <si>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</si>
  <si>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</si>
  <si>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</si>
  <si>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</si>
  <si>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</si>
  <si>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</si>
  <si>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</si>
  <si>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</si>
  <si>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</si>
  <si>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</si>
  <si>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</si>
  <si>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</si>
  <si>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</si>
  <si>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</si>
  <si>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</si>
  <si>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</si>
  <si>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</si>
  <si>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</si>
  <si>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</si>
  <si>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</si>
  <si>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</si>
  <si>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</si>
  <si>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</si>
  <si>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</si>
  <si>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</si>
  <si>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</si>
  <si>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</si>
  <si>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</si>
  <si>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</si>
  <si>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</si>
  <si>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</si>
  <si>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</si>
  <si>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</si>
  <si>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</si>
  <si>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</si>
  <si>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</si>
  <si>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</si>
  <si>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</si>
  <si>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</si>
  <si>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</si>
  <si>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</si>
  <si>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</si>
  <si>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</si>
  <si>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</si>
  <si>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</si>
  <si>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</si>
  <si>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</si>
  <si>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</si>
  <si>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</si>
  <si>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</si>
  <si>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</si>
  <si>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</si>
  <si>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</si>
  <si>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</si>
  <si>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</si>
  <si>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</si>
  <si>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</si>
  <si>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</si>
  <si>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</si>
  <si>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</si>
  <si>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</si>
  <si>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</si>
  <si>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</si>
  <si>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</si>
  <si>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</si>
  <si>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</si>
  <si>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</si>
  <si>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</si>
  <si>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</si>
  <si>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</si>
  <si>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</si>
  <si>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</si>
  <si>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</si>
  <si>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</si>
  <si>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</si>
  <si>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</si>
  <si>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</si>
  <si>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</si>
  <si>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</si>
  <si>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</si>
  <si>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</si>
  <si>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</si>
  <si>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</si>
  <si>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</si>
  <si>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</si>
  <si>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</si>
  <si>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</si>
  <si>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</si>
  <si>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</si>
  <si>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</si>
  <si>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</si>
  <si>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</si>
  <si>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</si>
  <si>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</si>
  <si>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</si>
  <si>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</si>
  <si>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</si>
  <si>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</si>
  <si>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</si>
  <si>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</si>
  <si>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</si>
  <si>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</si>
  <si>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</si>
  <si>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</si>
  <si>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</si>
  <si>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</si>
  <si>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</si>
  <si>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</si>
  <si>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</si>
  <si>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</si>
  <si>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</si>
  <si>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</si>
  <si>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</si>
  <si>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</si>
  <si>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</si>
  <si>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</si>
  <si>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</si>
  <si>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</si>
  <si>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</si>
  <si>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</si>
  <si>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</si>
  <si>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</si>
  <si>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</si>
  <si>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</si>
  <si>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</si>
  <si>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</si>
  <si>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</si>
  <si>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</si>
  <si>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</si>
  <si>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</si>
  <si>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</si>
  <si>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</si>
  <si>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</si>
  <si>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</si>
  <si>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</si>
  <si>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</si>
  <si>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</si>
  <si>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</si>
  <si>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</si>
  <si>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</si>
  <si>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</si>
  <si>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</si>
  <si>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</si>
  <si>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</si>
  <si>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</si>
  <si>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</si>
  <si>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</si>
  <si>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</si>
  <si>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</si>
  <si>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</si>
  <si>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</si>
  <si>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</si>
  <si>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</si>
  <si>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</si>
  <si>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</si>
  <si>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</si>
  <si>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</si>
  <si>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</si>
  <si>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</si>
  <si>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</si>
  <si>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</si>
  <si>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</si>
  <si>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</si>
  <si>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</si>
  <si>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</si>
  <si>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</si>
  <si>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</si>
  <si>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</si>
  <si>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</si>
  <si>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</si>
  <si>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</si>
  <si>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</si>
  <si>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</si>
  <si>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</si>
  <si>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</si>
  <si>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</si>
  <si>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</si>
  <si>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</si>
  <si>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</si>
  <si>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</si>
  <si>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</si>
  <si>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</si>
  <si>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</si>
  <si>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</si>
  <si>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</si>
  <si>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</si>
  <si>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</si>
  <si>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</si>
  <si>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</si>
  <si>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</si>
  <si>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</si>
  <si>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</si>
  <si>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</si>
  <si>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</si>
  <si>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</si>
  <si>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</si>
  <si>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</si>
  <si>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</si>
  <si>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</si>
  <si>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</si>
  <si>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</si>
  <si>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</si>
  <si>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</si>
  <si>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</si>
  <si>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</si>
  <si>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</si>
  <si>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</si>
  <si>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</si>
  <si>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</si>
  <si>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</si>
  <si>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</si>
  <si>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</si>
  <si>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</si>
  <si>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</si>
  <si>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</si>
  <si>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</si>
  <si>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</si>
  <si>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</si>
  <si>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</si>
  <si>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</si>
  <si>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</si>
  <si>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</si>
  <si>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</si>
  <si>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</si>
  <si>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</si>
  <si>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</si>
  <si>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</si>
  <si>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</si>
  <si>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</si>
  <si>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</si>
  <si>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</si>
  <si>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</si>
  <si>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</si>
  <si>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</si>
  <si>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</si>
  <si>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</si>
  <si>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</si>
  <si>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</si>
  <si>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</si>
  <si>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</si>
  <si>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</si>
  <si>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</si>
  <si>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</si>
  <si>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</si>
  <si>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</si>
  <si>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</si>
  <si>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</si>
  <si>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</si>
  <si>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</si>
  <si>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</si>
  <si>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</si>
  <si>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</si>
  <si>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</si>
  <si>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</si>
  <si>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</si>
  <si>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</si>
  <si>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</si>
  <si>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</si>
  <si>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</si>
  <si>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</si>
  <si>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</si>
  <si>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</si>
  <si>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</si>
  <si>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</si>
  <si>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</si>
  <si>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</si>
  <si>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</si>
  <si>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</si>
  <si>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</si>
  <si>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</si>
  <si>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</si>
  <si>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</si>
  <si>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</si>
  <si>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</si>
  <si>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</si>
  <si>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</si>
  <si>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</si>
  <si>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</si>
  <si>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</si>
  <si>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</si>
  <si>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</si>
  <si>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</si>
  <si>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</si>
  <si>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</si>
  <si>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</si>
  <si>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</si>
  <si>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</si>
  <si>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</si>
  <si>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</si>
  <si>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</si>
  <si>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</si>
  <si>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</si>
  <si>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</si>
  <si>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</si>
  <si>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</si>
  <si>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</si>
  <si>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</si>
  <si>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</si>
  <si>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</si>
  <si>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</si>
  <si>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</si>
  <si>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</si>
  <si>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</si>
  <si>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</si>
  <si>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</si>
  <si>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</si>
  <si>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</si>
  <si>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</si>
  <si>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</si>
  <si>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</si>
  <si>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</si>
  <si>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</si>
  <si>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</si>
  <si>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</si>
  <si>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</si>
  <si>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</si>
  <si>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</si>
  <si>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</si>
  <si>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</si>
  <si>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</si>
  <si>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</si>
  <si>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</si>
  <si>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</si>
  <si>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</si>
  <si>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</si>
  <si>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</si>
  <si>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</si>
  <si>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</si>
  <si>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</si>
  <si>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</si>
  <si>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</si>
  <si>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</si>
  <si>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</si>
  <si>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</si>
  <si>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</si>
  <si>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</si>
  <si>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</si>
  <si>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</si>
  <si>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</si>
  <si>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</si>
  <si>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</si>
  <si>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</si>
  <si>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</si>
  <si>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</si>
  <si>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</si>
  <si>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</si>
  <si>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</si>
  <si>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</si>
  <si>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</si>
  <si>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</si>
  <si>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</si>
  <si>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</si>
  <si>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</si>
  <si>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</si>
  <si>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</si>
  <si>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</si>
  <si>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</si>
  <si>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</si>
  <si>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</si>
  <si>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</si>
  <si>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</si>
  <si>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</si>
  <si>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</si>
  <si>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</si>
  <si>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</si>
  <si>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</si>
  <si>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</si>
  <si>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</si>
  <si>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</si>
  <si>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</si>
  <si>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</si>
  <si>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</si>
  <si>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</si>
  <si>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</si>
  <si>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</si>
  <si>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</si>
  <si>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</si>
  <si>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</si>
  <si>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</si>
  <si>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</si>
  <si>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</si>
  <si>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</si>
  <si>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</si>
  <si>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</si>
  <si>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</si>
  <si>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</si>
  <si>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</si>
  <si>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</si>
  <si>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</si>
  <si>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</si>
  <si>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</si>
  <si>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</si>
  <si>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</si>
  <si>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</si>
  <si>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</si>
  <si>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</si>
  <si>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</si>
  <si>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</si>
  <si>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</si>
  <si>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</si>
  <si>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</si>
  <si>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</si>
  <si>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</si>
  <si>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</si>
  <si>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</si>
  <si>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</si>
  <si>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</si>
  <si>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</si>
  <si>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</si>
  <si>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</si>
  <si>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</si>
  <si>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</si>
  <si>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</si>
  <si>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</si>
  <si>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</si>
  <si>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</si>
  <si>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</si>
  <si>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</si>
  <si>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</si>
  <si>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</si>
  <si>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</si>
  <si>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</si>
  <si>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</si>
  <si>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</si>
  <si>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</si>
  <si>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</si>
  <si>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</si>
  <si>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</si>
  <si>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</si>
  <si>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</si>
  <si>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</si>
  <si>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</si>
  <si>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</si>
  <si>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</si>
  <si>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</si>
  <si>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</si>
  <si>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</si>
  <si>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</si>
  <si>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</si>
  <si>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</si>
  <si>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</si>
  <si>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</si>
  <si>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</si>
  <si>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</si>
  <si>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</si>
  <si>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</si>
  <si>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</si>
  <si>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</si>
  <si>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</si>
  <si>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</si>
  <si>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</si>
  <si>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</si>
  <si>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</si>
  <si>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</si>
  <si>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</si>
  <si>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</si>
  <si>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</si>
  <si>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</si>
  <si>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</si>
  <si>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</si>
  <si>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</si>
  <si>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</si>
  <si>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</si>
  <si>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</si>
  <si>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</si>
  <si>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</si>
  <si>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</si>
  <si>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</si>
  <si>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</si>
  <si>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</si>
  <si>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</si>
  <si>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</si>
  <si>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</si>
  <si>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</si>
  <si>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</si>
  <si>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</si>
  <si>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</si>
  <si>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Number of farmers expected to have been impacted drought (household; 2016)</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</si>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</sst>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0" xfId="0" applyFill="1" applyAlignment="1">
      <alignment wrapText="1"/>
    </xf>
    <xf numFmtId="0" fontId="0" fillId="0" borderId="0" xfId="0" applyFill="1"/>
    <xf numFmtId="3" fontId="0" fillId="0" borderId="0" xfId="0" quotePrefix="1" applyNumberFormat="1" applyAlignment="1">
      <alignment horizontal="right"/>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4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219</v>
      </c>
      <c r="B1" s="18"/>
    </row>
    <row r="2" spans="1:3" x14ac:dyDescent="0.25">
      <c r="A2" s="5" t="s">
        <v>220</v>
      </c>
    </row>
    <row r="3" spans="1:3" x14ac:dyDescent="0.25">
      <c r="A3" s="5" t="s">
        <v>185</v>
      </c>
    </row>
    <row r="5" spans="1:3" x14ac:dyDescent="0.25">
      <c r="A5" s="5" t="s">
        <v>344</v>
      </c>
      <c r="C5" s="141" t="s">
        <v>1658</v>
      </c>
    </row>
    <row r="7" spans="1:3" x14ac:dyDescent="0.25">
      <c r="A7" s="5" t="s">
        <v>341</v>
      </c>
    </row>
    <row r="9" spans="1:3" x14ac:dyDescent="0.25">
      <c r="A9" s="5" t="s">
        <v>342</v>
      </c>
    </row>
    <row r="11" spans="1:3" ht="15.75" thickBot="1" x14ac:dyDescent="0.3">
      <c r="A11" s="18" t="s">
        <v>221</v>
      </c>
      <c r="B11" s="18" t="s">
        <v>303</v>
      </c>
      <c r="C11" s="21" t="s">
        <v>222</v>
      </c>
    </row>
    <row r="12" spans="1:3" ht="45" x14ac:dyDescent="0.25">
      <c r="A12" s="22" t="s">
        <v>224</v>
      </c>
      <c r="B12" s="23"/>
      <c r="C12" s="24" t="s">
        <v>306</v>
      </c>
    </row>
    <row r="13" spans="1:3" x14ac:dyDescent="0.25">
      <c r="B13" s="20" t="s">
        <v>37</v>
      </c>
      <c r="C13" s="7" t="s">
        <v>378</v>
      </c>
    </row>
    <row r="14" spans="1:3" ht="30" x14ac:dyDescent="0.25">
      <c r="B14" s="20" t="s">
        <v>4</v>
      </c>
      <c r="C14" s="7" t="s">
        <v>308</v>
      </c>
    </row>
    <row r="15" spans="1:3" x14ac:dyDescent="0.25">
      <c r="B15" s="20" t="s">
        <v>307</v>
      </c>
      <c r="C15" s="7" t="s">
        <v>309</v>
      </c>
    </row>
    <row r="16" spans="1:3" ht="45" x14ac:dyDescent="0.25">
      <c r="B16" s="20" t="s">
        <v>304</v>
      </c>
      <c r="C16" s="7" t="s">
        <v>310</v>
      </c>
    </row>
    <row r="17" spans="1:3" x14ac:dyDescent="0.25">
      <c r="B17" s="20" t="s">
        <v>305</v>
      </c>
      <c r="C17" s="7" t="s">
        <v>311</v>
      </c>
    </row>
    <row r="18" spans="1:3" x14ac:dyDescent="0.25">
      <c r="A18" s="25"/>
      <c r="B18" s="26"/>
      <c r="C18" s="27"/>
    </row>
    <row r="19" spans="1:3" x14ac:dyDescent="0.25">
      <c r="A19" s="19" t="s">
        <v>223</v>
      </c>
      <c r="B19" s="20"/>
      <c r="C19" s="7" t="s">
        <v>312</v>
      </c>
    </row>
    <row r="20" spans="1:3" ht="30" x14ac:dyDescent="0.25">
      <c r="A20" s="20"/>
      <c r="B20" s="20" t="s">
        <v>186</v>
      </c>
      <c r="C20" s="7" t="s">
        <v>313</v>
      </c>
    </row>
    <row r="21" spans="1:3" x14ac:dyDescent="0.25">
      <c r="A21" s="20"/>
      <c r="B21" s="20" t="s">
        <v>187</v>
      </c>
      <c r="C21" s="7" t="s">
        <v>314</v>
      </c>
    </row>
    <row r="22" spans="1:3" x14ac:dyDescent="0.25">
      <c r="A22" s="20"/>
      <c r="B22" s="20" t="s">
        <v>69</v>
      </c>
      <c r="C22" s="7" t="s">
        <v>315</v>
      </c>
    </row>
    <row r="23" spans="1:3" x14ac:dyDescent="0.25">
      <c r="A23" s="20"/>
      <c r="B23" s="20" t="s">
        <v>74</v>
      </c>
      <c r="C23" s="7" t="s">
        <v>316</v>
      </c>
    </row>
    <row r="24" spans="1:3" x14ac:dyDescent="0.25">
      <c r="A24" s="20"/>
      <c r="B24" s="20" t="s">
        <v>75</v>
      </c>
      <c r="C24" s="7" t="s">
        <v>317</v>
      </c>
    </row>
    <row r="25" spans="1:3" x14ac:dyDescent="0.25">
      <c r="A25" s="20"/>
      <c r="B25" s="20" t="s">
        <v>191</v>
      </c>
      <c r="C25" s="7" t="s">
        <v>318</v>
      </c>
    </row>
    <row r="26" spans="1:3" ht="30" x14ac:dyDescent="0.25">
      <c r="A26" s="20"/>
      <c r="B26" s="20" t="s">
        <v>64</v>
      </c>
      <c r="C26" s="7" t="s">
        <v>319</v>
      </c>
    </row>
    <row r="27" spans="1:3" x14ac:dyDescent="0.25">
      <c r="B27" s="20" t="s">
        <v>62</v>
      </c>
      <c r="C27" s="7" t="s">
        <v>320</v>
      </c>
    </row>
    <row r="28" spans="1:3" x14ac:dyDescent="0.25">
      <c r="B28" s="20" t="s">
        <v>61</v>
      </c>
      <c r="C28" s="7" t="s">
        <v>321</v>
      </c>
    </row>
    <row r="29" spans="1:3" ht="30" x14ac:dyDescent="0.25">
      <c r="B29" s="20" t="s">
        <v>90</v>
      </c>
      <c r="C29" s="7" t="s">
        <v>322</v>
      </c>
    </row>
    <row r="30" spans="1:3" x14ac:dyDescent="0.25">
      <c r="B30" s="20" t="s">
        <v>70</v>
      </c>
      <c r="C30" s="7" t="s">
        <v>324</v>
      </c>
    </row>
    <row r="31" spans="1:3" x14ac:dyDescent="0.25">
      <c r="B31" s="20" t="s">
        <v>0</v>
      </c>
      <c r="C31" s="7" t="s">
        <v>323</v>
      </c>
    </row>
    <row r="32" spans="1:3" x14ac:dyDescent="0.25">
      <c r="A32" s="25"/>
      <c r="B32" s="26"/>
      <c r="C32" s="27"/>
    </row>
    <row r="33" spans="1:3" x14ac:dyDescent="0.25">
      <c r="A33" s="19" t="s">
        <v>325</v>
      </c>
      <c r="B33" s="20"/>
      <c r="C33" s="7" t="s">
        <v>326</v>
      </c>
    </row>
    <row r="34" spans="1:3" x14ac:dyDescent="0.25">
      <c r="A34" s="20"/>
      <c r="B34" s="20" t="s">
        <v>330</v>
      </c>
      <c r="C34" s="7" t="s">
        <v>327</v>
      </c>
    </row>
    <row r="35" spans="1:3" x14ac:dyDescent="0.25">
      <c r="B35" s="20" t="s">
        <v>329</v>
      </c>
      <c r="C35" s="7" t="s">
        <v>331</v>
      </c>
    </row>
    <row r="36" spans="1:3" x14ac:dyDescent="0.25">
      <c r="B36" s="20" t="s">
        <v>328</v>
      </c>
      <c r="C36" s="7" t="s">
        <v>332</v>
      </c>
    </row>
    <row r="37" spans="1:3" x14ac:dyDescent="0.25">
      <c r="B37" s="20" t="s">
        <v>298</v>
      </c>
      <c r="C37" s="7" t="s">
        <v>333</v>
      </c>
    </row>
    <row r="38" spans="1:3" x14ac:dyDescent="0.25">
      <c r="B38" s="20" t="s">
        <v>299</v>
      </c>
      <c r="C38" s="7" t="s">
        <v>334</v>
      </c>
    </row>
    <row r="39" spans="1:3" x14ac:dyDescent="0.25">
      <c r="B39" s="20" t="s">
        <v>1</v>
      </c>
      <c r="C39" s="7" t="s">
        <v>335</v>
      </c>
    </row>
    <row r="40" spans="1:3" x14ac:dyDescent="0.25">
      <c r="B40" s="20" t="s">
        <v>300</v>
      </c>
      <c r="C40" s="7" t="s">
        <v>336</v>
      </c>
    </row>
    <row r="41" spans="1:3" x14ac:dyDescent="0.25">
      <c r="B41" s="20" t="s">
        <v>2</v>
      </c>
      <c r="C41" s="7" t="s">
        <v>337</v>
      </c>
    </row>
    <row r="42" spans="1:3" x14ac:dyDescent="0.25">
      <c r="B42" s="20" t="s">
        <v>301</v>
      </c>
      <c r="C42" s="7" t="s">
        <v>338</v>
      </c>
    </row>
    <row r="43" spans="1:3" x14ac:dyDescent="0.25">
      <c r="A43" s="25"/>
      <c r="B43" s="26"/>
      <c r="C43" s="27"/>
    </row>
    <row r="44" spans="1:3" x14ac:dyDescent="0.25">
      <c r="A44" s="19" t="s">
        <v>339</v>
      </c>
      <c r="B44" s="20"/>
      <c r="C44" s="7" t="s">
        <v>340</v>
      </c>
    </row>
    <row r="45" spans="1:3" x14ac:dyDescent="0.25">
      <c r="B45" s="4" t="s">
        <v>78</v>
      </c>
      <c r="C45" s="6"/>
    </row>
    <row r="46" spans="1:3" x14ac:dyDescent="0.25">
      <c r="B46" s="4" t="s">
        <v>79</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1158</v>
      </c>
      <c r="B1" s="71" t="s">
        <v>645</v>
      </c>
      <c r="C1" s="71" t="s">
        <v>79</v>
      </c>
      <c r="D1" s="71" t="s">
        <v>1347</v>
      </c>
    </row>
    <row r="2" spans="1:4" x14ac:dyDescent="0.25">
      <c r="A2" t="s">
        <v>279</v>
      </c>
      <c r="B2" t="s">
        <v>1160</v>
      </c>
      <c r="C2" t="s">
        <v>280</v>
      </c>
      <c r="D2" s="123" t="s">
        <v>1348</v>
      </c>
    </row>
    <row r="3" spans="1:4" x14ac:dyDescent="0.25">
      <c r="A3" t="s">
        <v>1329</v>
      </c>
      <c r="B3" s="128" t="s">
        <v>1330</v>
      </c>
      <c r="C3" s="128" t="s">
        <v>1373</v>
      </c>
      <c r="D3" s="128" t="s">
        <v>1349</v>
      </c>
    </row>
    <row r="4" spans="1:4" x14ac:dyDescent="0.25">
      <c r="A4" t="s">
        <v>1331</v>
      </c>
      <c r="B4" s="128" t="s">
        <v>1160</v>
      </c>
      <c r="C4" s="128" t="s">
        <v>1311</v>
      </c>
      <c r="D4" s="128" t="s">
        <v>1350</v>
      </c>
    </row>
    <row r="5" spans="1:4" x14ac:dyDescent="0.25">
      <c r="A5" s="128" t="s">
        <v>1159</v>
      </c>
      <c r="B5" s="129" t="s">
        <v>1161</v>
      </c>
      <c r="C5" s="128" t="s">
        <v>1162</v>
      </c>
      <c r="D5" s="128"/>
    </row>
    <row r="6" spans="1:4" x14ac:dyDescent="0.25">
      <c r="A6" t="s">
        <v>1278</v>
      </c>
      <c r="B6" s="128" t="s">
        <v>1273</v>
      </c>
      <c r="C6" s="128" t="s">
        <v>1279</v>
      </c>
      <c r="D6" s="138" t="s">
        <v>1351</v>
      </c>
    </row>
    <row r="7" spans="1:4" x14ac:dyDescent="0.25">
      <c r="A7" t="s">
        <v>278</v>
      </c>
      <c r="B7" t="s">
        <v>1160</v>
      </c>
      <c r="C7" t="s">
        <v>1374</v>
      </c>
      <c r="D7" t="s">
        <v>1353</v>
      </c>
    </row>
    <row r="8" spans="1:4" x14ac:dyDescent="0.25">
      <c r="A8" t="s">
        <v>201</v>
      </c>
      <c r="B8" t="s">
        <v>1160</v>
      </c>
      <c r="C8" t="s">
        <v>199</v>
      </c>
      <c r="D8" t="s">
        <v>1368</v>
      </c>
    </row>
    <row r="9" spans="1:4" x14ac:dyDescent="0.25">
      <c r="A9" t="s">
        <v>286</v>
      </c>
      <c r="B9" t="s">
        <v>1160</v>
      </c>
      <c r="C9" t="s">
        <v>211</v>
      </c>
      <c r="D9" t="s">
        <v>1367</v>
      </c>
    </row>
    <row r="10" spans="1:4" x14ac:dyDescent="0.25">
      <c r="A10" t="s">
        <v>240</v>
      </c>
      <c r="B10" t="s">
        <v>1160</v>
      </c>
      <c r="C10" t="s">
        <v>1365</v>
      </c>
      <c r="D10" s="123" t="s">
        <v>1366</v>
      </c>
    </row>
    <row r="11" spans="1:4" x14ac:dyDescent="0.25">
      <c r="A11" t="s">
        <v>82</v>
      </c>
      <c r="B11" t="s">
        <v>1160</v>
      </c>
      <c r="C11" t="s">
        <v>83</v>
      </c>
      <c r="D11" s="123" t="s">
        <v>1364</v>
      </c>
    </row>
    <row r="12" spans="1:4" x14ac:dyDescent="0.25">
      <c r="A12" t="s">
        <v>80</v>
      </c>
      <c r="B12" t="s">
        <v>1160</v>
      </c>
      <c r="C12" t="s">
        <v>81</v>
      </c>
      <c r="D12" t="s">
        <v>1363</v>
      </c>
    </row>
    <row r="13" spans="1:4" x14ac:dyDescent="0.25">
      <c r="A13" t="s">
        <v>1277</v>
      </c>
      <c r="B13" s="128" t="s">
        <v>1273</v>
      </c>
      <c r="C13" s="128" t="s">
        <v>1280</v>
      </c>
      <c r="D13" s="138" t="s">
        <v>1352</v>
      </c>
    </row>
    <row r="14" spans="1:4" x14ac:dyDescent="0.25">
      <c r="A14" t="s">
        <v>100</v>
      </c>
      <c r="B14" t="s">
        <v>1160</v>
      </c>
      <c r="C14" t="s">
        <v>1377</v>
      </c>
      <c r="D14" t="s">
        <v>1362</v>
      </c>
    </row>
    <row r="15" spans="1:4" x14ac:dyDescent="0.25">
      <c r="A15" t="s">
        <v>1281</v>
      </c>
      <c r="B15" s="128" t="s">
        <v>1273</v>
      </c>
      <c r="C15" s="128" t="s">
        <v>1282</v>
      </c>
      <c r="D15" s="128"/>
    </row>
    <row r="16" spans="1:4" x14ac:dyDescent="0.25">
      <c r="A16" s="129" t="s">
        <v>445</v>
      </c>
      <c r="B16" t="s">
        <v>1160</v>
      </c>
      <c r="C16" s="129" t="s">
        <v>1378</v>
      </c>
      <c r="D16" s="129"/>
    </row>
    <row r="17" spans="1:4" x14ac:dyDescent="0.25">
      <c r="A17" t="s">
        <v>85</v>
      </c>
      <c r="B17" t="s">
        <v>1160</v>
      </c>
      <c r="C17" t="s">
        <v>86</v>
      </c>
      <c r="D17" t="s">
        <v>1361</v>
      </c>
    </row>
    <row r="18" spans="1:4" x14ac:dyDescent="0.25">
      <c r="A18" t="s">
        <v>66</v>
      </c>
      <c r="B18" t="s">
        <v>1160</v>
      </c>
      <c r="C18" t="s">
        <v>89</v>
      </c>
      <c r="D18" s="123" t="s">
        <v>1360</v>
      </c>
    </row>
    <row r="19" spans="1:4" x14ac:dyDescent="0.25">
      <c r="A19" t="s">
        <v>87</v>
      </c>
      <c r="B19" t="s">
        <v>1160</v>
      </c>
      <c r="C19" t="s">
        <v>88</v>
      </c>
      <c r="D19" t="s">
        <v>1359</v>
      </c>
    </row>
    <row r="20" spans="1:4" x14ac:dyDescent="0.25">
      <c r="A20" t="s">
        <v>292</v>
      </c>
      <c r="B20" t="s">
        <v>1160</v>
      </c>
      <c r="C20" t="s">
        <v>1376</v>
      </c>
      <c r="D20" t="s">
        <v>1358</v>
      </c>
    </row>
    <row r="21" spans="1:4" x14ac:dyDescent="0.25">
      <c r="A21" s="128" t="s">
        <v>1274</v>
      </c>
      <c r="B21" s="128" t="s">
        <v>1273</v>
      </c>
      <c r="C21" s="128" t="s">
        <v>1276</v>
      </c>
      <c r="D21" s="138" t="s">
        <v>1351</v>
      </c>
    </row>
    <row r="22" spans="1:4" x14ac:dyDescent="0.25">
      <c r="A22" s="128" t="s">
        <v>1272</v>
      </c>
      <c r="B22" s="128" t="s">
        <v>1273</v>
      </c>
      <c r="C22" s="128" t="s">
        <v>1275</v>
      </c>
      <c r="D22" s="138" t="s">
        <v>1351</v>
      </c>
    </row>
    <row r="23" spans="1:4" x14ac:dyDescent="0.25">
      <c r="A23" t="s">
        <v>56</v>
      </c>
      <c r="B23" t="s">
        <v>1160</v>
      </c>
      <c r="C23" t="s">
        <v>84</v>
      </c>
      <c r="D23" t="s">
        <v>1357</v>
      </c>
    </row>
    <row r="24" spans="1:4" x14ac:dyDescent="0.25">
      <c r="A24" t="s">
        <v>238</v>
      </c>
      <c r="B24" t="s">
        <v>1160</v>
      </c>
      <c r="C24" t="s">
        <v>239</v>
      </c>
      <c r="D24" t="s">
        <v>1356</v>
      </c>
    </row>
    <row r="25" spans="1:4" x14ac:dyDescent="0.25">
      <c r="A25" t="s">
        <v>200</v>
      </c>
      <c r="B25" t="s">
        <v>1160</v>
      </c>
      <c r="C25" t="s">
        <v>202</v>
      </c>
      <c r="D25" s="123" t="s">
        <v>1354</v>
      </c>
    </row>
    <row r="26" spans="1:4" x14ac:dyDescent="0.25">
      <c r="A26" t="s">
        <v>1341</v>
      </c>
      <c r="B26" t="s">
        <v>1160</v>
      </c>
      <c r="C26" t="s">
        <v>1342</v>
      </c>
      <c r="D26" t="s">
        <v>1355</v>
      </c>
    </row>
    <row r="27" spans="1:4" x14ac:dyDescent="0.25">
      <c r="A27" t="s">
        <v>1343</v>
      </c>
      <c r="B27" t="s">
        <v>1344</v>
      </c>
      <c r="C27" t="s">
        <v>1345</v>
      </c>
      <c r="D27" s="123" t="s">
        <v>1346</v>
      </c>
    </row>
    <row r="28" spans="1:4" x14ac:dyDescent="0.25">
      <c r="A28" t="s">
        <v>1369</v>
      </c>
      <c r="B28" t="s">
        <v>1160</v>
      </c>
      <c r="C28" t="s">
        <v>1371</v>
      </c>
      <c r="D28" s="123" t="s">
        <v>1370</v>
      </c>
    </row>
    <row r="29" spans="1:4" x14ac:dyDescent="0.25">
      <c r="A29" t="s">
        <v>1372</v>
      </c>
      <c r="B29" t="s">
        <v>1160</v>
      </c>
      <c r="C29" t="s">
        <v>1375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536</v>
      </c>
    </row>
    <row r="2" spans="1:4" x14ac:dyDescent="0.25">
      <c r="A2" s="200" t="s">
        <v>1658</v>
      </c>
      <c r="B2" s="201"/>
    </row>
    <row r="3" spans="1:4" x14ac:dyDescent="0.25">
      <c r="A3" s="93" t="s">
        <v>537</v>
      </c>
      <c r="B3" s="93" t="s">
        <v>538</v>
      </c>
      <c r="C3" s="94" t="s">
        <v>539</v>
      </c>
      <c r="D3" s="95" t="s">
        <v>540</v>
      </c>
    </row>
    <row r="4" spans="1:4" x14ac:dyDescent="0.25">
      <c r="A4" s="96" t="s">
        <v>541</v>
      </c>
      <c r="B4" s="97"/>
      <c r="C4" s="98"/>
      <c r="D4" s="99" t="s">
        <v>542</v>
      </c>
    </row>
    <row r="5" spans="1:4" x14ac:dyDescent="0.25">
      <c r="A5" s="19"/>
      <c r="B5" s="18"/>
      <c r="C5" s="7" t="s">
        <v>543</v>
      </c>
      <c r="D5" s="100"/>
    </row>
    <row r="6" spans="1:4" x14ac:dyDescent="0.25">
      <c r="A6" s="101"/>
      <c r="B6" s="102"/>
      <c r="C6" s="103" t="s">
        <v>544</v>
      </c>
      <c r="D6" s="104"/>
    </row>
    <row r="7" spans="1:4" x14ac:dyDescent="0.25">
      <c r="A7" s="20" t="s">
        <v>545</v>
      </c>
      <c r="B7" s="105"/>
      <c r="D7" s="92" t="s">
        <v>546</v>
      </c>
    </row>
    <row r="8" spans="1:4" x14ac:dyDescent="0.25">
      <c r="B8" s="105" t="s">
        <v>547</v>
      </c>
      <c r="C8" s="7" t="s">
        <v>548</v>
      </c>
    </row>
    <row r="9" spans="1:4" x14ac:dyDescent="0.25">
      <c r="B9" s="105" t="s">
        <v>549</v>
      </c>
      <c r="C9" s="7" t="s">
        <v>550</v>
      </c>
    </row>
    <row r="10" spans="1:4" x14ac:dyDescent="0.25">
      <c r="B10" s="106" t="s">
        <v>551</v>
      </c>
      <c r="C10" s="7" t="s">
        <v>552</v>
      </c>
    </row>
    <row r="11" spans="1:4" x14ac:dyDescent="0.25">
      <c r="B11" s="106" t="s">
        <v>553</v>
      </c>
      <c r="C11" s="7" t="s">
        <v>554</v>
      </c>
    </row>
    <row r="12" spans="1:4" ht="30" x14ac:dyDescent="0.25">
      <c r="B12" s="106" t="s">
        <v>555</v>
      </c>
      <c r="C12" s="7" t="s">
        <v>556</v>
      </c>
    </row>
    <row r="13" spans="1:4" x14ac:dyDescent="0.25">
      <c r="B13" s="105" t="s">
        <v>557</v>
      </c>
      <c r="C13" s="7" t="s">
        <v>558</v>
      </c>
    </row>
    <row r="14" spans="1:4" ht="30" x14ac:dyDescent="0.25">
      <c r="B14" s="105" t="s">
        <v>559</v>
      </c>
      <c r="C14" s="7" t="s">
        <v>560</v>
      </c>
    </row>
    <row r="15" spans="1:4" ht="30" x14ac:dyDescent="0.25">
      <c r="B15" s="105" t="s">
        <v>561</v>
      </c>
      <c r="C15" s="7" t="s">
        <v>562</v>
      </c>
    </row>
    <row r="16" spans="1:4" x14ac:dyDescent="0.25">
      <c r="B16" s="105" t="s">
        <v>563</v>
      </c>
      <c r="C16" s="7" t="s">
        <v>564</v>
      </c>
    </row>
    <row r="17" spans="1:4" x14ac:dyDescent="0.25">
      <c r="B17" s="105" t="s">
        <v>565</v>
      </c>
      <c r="C17" s="7" t="s">
        <v>566</v>
      </c>
    </row>
    <row r="18" spans="1:4" x14ac:dyDescent="0.25">
      <c r="B18" s="105" t="s">
        <v>567</v>
      </c>
      <c r="C18" s="7" t="s">
        <v>568</v>
      </c>
    </row>
    <row r="19" spans="1:4" x14ac:dyDescent="0.25">
      <c r="B19" s="105" t="s">
        <v>569</v>
      </c>
      <c r="C19" s="7" t="s">
        <v>570</v>
      </c>
    </row>
    <row r="20" spans="1:4" ht="30" x14ac:dyDescent="0.25">
      <c r="B20" s="92" t="s">
        <v>571</v>
      </c>
      <c r="C20" s="7" t="s">
        <v>572</v>
      </c>
    </row>
    <row r="21" spans="1:4" ht="30" x14ac:dyDescent="0.25">
      <c r="B21" s="92" t="s">
        <v>573</v>
      </c>
      <c r="C21" s="7" t="s">
        <v>574</v>
      </c>
    </row>
    <row r="22" spans="1:4" ht="45" x14ac:dyDescent="0.25">
      <c r="B22" s="92" t="s">
        <v>575</v>
      </c>
      <c r="C22" s="7" t="s">
        <v>576</v>
      </c>
    </row>
    <row r="24" spans="1:4" ht="30" x14ac:dyDescent="0.25">
      <c r="A24" s="25"/>
      <c r="B24" s="25"/>
      <c r="C24" s="27" t="s">
        <v>577</v>
      </c>
      <c r="D24" s="107"/>
    </row>
    <row r="25" spans="1:4" x14ac:dyDescent="0.25">
      <c r="A25" s="20" t="s">
        <v>578</v>
      </c>
      <c r="D25" s="92" t="s">
        <v>579</v>
      </c>
    </row>
    <row r="26" spans="1:4" ht="30" x14ac:dyDescent="0.25">
      <c r="A26" s="20"/>
      <c r="B26" s="92" t="s">
        <v>580</v>
      </c>
      <c r="C26" s="7" t="s">
        <v>581</v>
      </c>
    </row>
    <row r="27" spans="1:4" x14ac:dyDescent="0.25">
      <c r="A27" s="20"/>
      <c r="B27" s="92" t="s">
        <v>582</v>
      </c>
      <c r="C27" s="7" t="s">
        <v>583</v>
      </c>
    </row>
    <row r="28" spans="1:4" x14ac:dyDescent="0.25">
      <c r="A28" s="20"/>
      <c r="B28" s="92" t="s">
        <v>584</v>
      </c>
      <c r="C28" s="7" t="s">
        <v>585</v>
      </c>
    </row>
    <row r="29" spans="1:4" x14ac:dyDescent="0.25">
      <c r="A29" s="20"/>
      <c r="B29" s="92" t="s">
        <v>586</v>
      </c>
      <c r="C29" s="7" t="s">
        <v>587</v>
      </c>
    </row>
    <row r="30" spans="1:4" ht="15" customHeight="1" x14ac:dyDescent="0.25">
      <c r="A30" s="20"/>
      <c r="B30" s="92" t="s">
        <v>588</v>
      </c>
      <c r="C30" s="7" t="s">
        <v>589</v>
      </c>
    </row>
    <row r="31" spans="1:4" x14ac:dyDescent="0.25">
      <c r="A31" s="20"/>
      <c r="B31" s="92" t="s">
        <v>590</v>
      </c>
      <c r="C31" s="7" t="s">
        <v>591</v>
      </c>
    </row>
    <row r="32" spans="1:4" x14ac:dyDescent="0.25">
      <c r="A32" s="20"/>
      <c r="B32" s="92" t="s">
        <v>592</v>
      </c>
      <c r="C32" s="7" t="s">
        <v>593</v>
      </c>
    </row>
    <row r="33" spans="1:4" x14ac:dyDescent="0.25">
      <c r="A33" s="20"/>
      <c r="B33" s="92" t="s">
        <v>594</v>
      </c>
      <c r="C33" s="7" t="s">
        <v>595</v>
      </c>
    </row>
    <row r="34" spans="1:4" x14ac:dyDescent="0.25">
      <c r="A34" s="20"/>
      <c r="B34" s="92" t="s">
        <v>596</v>
      </c>
      <c r="C34" s="7" t="s">
        <v>597</v>
      </c>
    </row>
    <row r="35" spans="1:4" x14ac:dyDescent="0.25">
      <c r="A35" s="20"/>
      <c r="B35" s="92" t="s">
        <v>598</v>
      </c>
      <c r="C35" s="7" t="s">
        <v>599</v>
      </c>
    </row>
    <row r="36" spans="1:4" ht="30" x14ac:dyDescent="0.25">
      <c r="A36" s="20"/>
      <c r="B36" s="92" t="s">
        <v>600</v>
      </c>
      <c r="C36" s="7" t="s">
        <v>601</v>
      </c>
    </row>
    <row r="37" spans="1:4" x14ac:dyDescent="0.25">
      <c r="A37" s="20"/>
      <c r="B37" s="92" t="s">
        <v>602</v>
      </c>
      <c r="C37" s="7" t="s">
        <v>603</v>
      </c>
    </row>
    <row r="38" spans="1:4" ht="30" x14ac:dyDescent="0.25">
      <c r="A38" s="20"/>
      <c r="B38" s="92" t="s">
        <v>604</v>
      </c>
      <c r="C38" s="7" t="s">
        <v>605</v>
      </c>
    </row>
    <row r="39" spans="1:4" ht="30" x14ac:dyDescent="0.25">
      <c r="B39" s="92" t="s">
        <v>606</v>
      </c>
      <c r="C39" s="7" t="s">
        <v>607</v>
      </c>
    </row>
    <row r="40" spans="1:4" x14ac:dyDescent="0.25">
      <c r="B40" s="92" t="s">
        <v>608</v>
      </c>
      <c r="C40" s="7" t="s">
        <v>609</v>
      </c>
    </row>
    <row r="41" spans="1:4" x14ac:dyDescent="0.25">
      <c r="B41" s="92" t="s">
        <v>610</v>
      </c>
      <c r="C41" s="7" t="s">
        <v>611</v>
      </c>
    </row>
    <row r="42" spans="1:4" x14ac:dyDescent="0.25">
      <c r="B42" s="92" t="s">
        <v>612</v>
      </c>
      <c r="C42" s="7" t="s">
        <v>613</v>
      </c>
    </row>
    <row r="43" spans="1:4" x14ac:dyDescent="0.25">
      <c r="A43" s="25"/>
      <c r="B43" s="107"/>
      <c r="C43" s="27"/>
      <c r="D43" s="107"/>
    </row>
    <row r="44" spans="1:4" x14ac:dyDescent="0.25">
      <c r="A44" s="20" t="s">
        <v>525</v>
      </c>
      <c r="D44" s="92" t="s">
        <v>614</v>
      </c>
    </row>
    <row r="45" spans="1:4" ht="30" x14ac:dyDescent="0.25">
      <c r="B45" s="92" t="s">
        <v>615</v>
      </c>
      <c r="C45" s="7" t="s">
        <v>616</v>
      </c>
    </row>
    <row r="46" spans="1:4" ht="45" x14ac:dyDescent="0.25">
      <c r="B46" s="92" t="s">
        <v>617</v>
      </c>
      <c r="C46" s="7" t="s">
        <v>618</v>
      </c>
    </row>
    <row r="47" spans="1:4" x14ac:dyDescent="0.25">
      <c r="B47" s="92" t="s">
        <v>619</v>
      </c>
      <c r="C47" s="7" t="s">
        <v>620</v>
      </c>
    </row>
    <row r="48" spans="1:4" x14ac:dyDescent="0.25">
      <c r="B48" s="92" t="s">
        <v>621</v>
      </c>
      <c r="C48" s="7" t="s">
        <v>622</v>
      </c>
    </row>
    <row r="49" spans="1:4" x14ac:dyDescent="0.25">
      <c r="A49" s="25"/>
      <c r="B49" s="107" t="s">
        <v>623</v>
      </c>
      <c r="C49" s="27" t="s">
        <v>624</v>
      </c>
      <c r="D49" s="107"/>
    </row>
    <row r="50" spans="1:4" x14ac:dyDescent="0.25">
      <c r="A50" s="20" t="s">
        <v>625</v>
      </c>
      <c r="D50" s="92" t="s">
        <v>626</v>
      </c>
    </row>
    <row r="51" spans="1:4" ht="15.75" x14ac:dyDescent="0.25">
      <c r="B51" s="108" t="s">
        <v>627</v>
      </c>
      <c r="C51" s="7" t="s">
        <v>628</v>
      </c>
    </row>
    <row r="52" spans="1:4" ht="15.75" x14ac:dyDescent="0.25">
      <c r="B52" s="108" t="s">
        <v>629</v>
      </c>
      <c r="C52" s="7" t="s">
        <v>630</v>
      </c>
    </row>
    <row r="53" spans="1:4" ht="15.75" x14ac:dyDescent="0.25">
      <c r="B53" s="108" t="s">
        <v>631</v>
      </c>
      <c r="C53" s="7" t="s">
        <v>632</v>
      </c>
    </row>
    <row r="54" spans="1:4" ht="30" x14ac:dyDescent="0.25">
      <c r="B54" s="108" t="s">
        <v>467</v>
      </c>
      <c r="C54" s="7" t="s">
        <v>633</v>
      </c>
    </row>
    <row r="55" spans="1:4" ht="15" customHeight="1" x14ac:dyDescent="0.25">
      <c r="B55" s="108" t="s">
        <v>634</v>
      </c>
      <c r="C55" s="7" t="s">
        <v>635</v>
      </c>
    </row>
    <row r="56" spans="1:4" x14ac:dyDescent="0.25">
      <c r="B56" s="109" t="s">
        <v>469</v>
      </c>
      <c r="C56" s="7" t="s">
        <v>636</v>
      </c>
    </row>
    <row r="57" spans="1:4" x14ac:dyDescent="0.25">
      <c r="B57" s="109" t="s">
        <v>619</v>
      </c>
      <c r="C57" s="7" t="s">
        <v>637</v>
      </c>
    </row>
    <row r="58" spans="1:4" ht="30" x14ac:dyDescent="0.25">
      <c r="B58" s="108" t="s">
        <v>621</v>
      </c>
      <c r="C58" s="7" t="s">
        <v>638</v>
      </c>
    </row>
    <row r="59" spans="1:4" ht="15.75" x14ac:dyDescent="0.25">
      <c r="B59" s="108" t="s">
        <v>623</v>
      </c>
      <c r="C59" s="7" t="s">
        <v>639</v>
      </c>
    </row>
    <row r="60" spans="1:4" x14ac:dyDescent="0.25">
      <c r="B60" s="92" t="s">
        <v>640</v>
      </c>
      <c r="C60" s="7" t="s">
        <v>641</v>
      </c>
    </row>
    <row r="61" spans="1:4" x14ac:dyDescent="0.25">
      <c r="A61" s="25"/>
      <c r="B61" s="107" t="s">
        <v>642</v>
      </c>
      <c r="C61" s="27" t="s">
        <v>643</v>
      </c>
      <c r="D61" s="107"/>
    </row>
    <row r="62" spans="1:4" x14ac:dyDescent="0.25">
      <c r="A62" s="20" t="s">
        <v>224</v>
      </c>
      <c r="B62" s="92"/>
      <c r="D62" s="92" t="s">
        <v>644</v>
      </c>
    </row>
    <row r="63" spans="1:4" ht="15.75" x14ac:dyDescent="0.25">
      <c r="B63" s="108" t="s">
        <v>645</v>
      </c>
    </row>
    <row r="64" spans="1:4" ht="15.75" x14ac:dyDescent="0.25">
      <c r="B64" s="108" t="s">
        <v>646</v>
      </c>
    </row>
    <row r="65" spans="1:4" ht="15.75" x14ac:dyDescent="0.25">
      <c r="B65" s="108" t="s">
        <v>4</v>
      </c>
    </row>
    <row r="66" spans="1:4" ht="15.75" x14ac:dyDescent="0.25">
      <c r="B66" s="108" t="s">
        <v>647</v>
      </c>
    </row>
    <row r="67" spans="1:4" ht="15.75" x14ac:dyDescent="0.25">
      <c r="B67" s="108" t="s">
        <v>648</v>
      </c>
    </row>
    <row r="68" spans="1:4" x14ac:dyDescent="0.25">
      <c r="B68" s="109" t="s">
        <v>649</v>
      </c>
    </row>
    <row r="69" spans="1:4" x14ac:dyDescent="0.25">
      <c r="B69" s="109" t="s">
        <v>650</v>
      </c>
    </row>
    <row r="70" spans="1:4" ht="15.75" x14ac:dyDescent="0.25">
      <c r="B70" s="108" t="s">
        <v>651</v>
      </c>
    </row>
    <row r="71" spans="1:4" ht="15.75" x14ac:dyDescent="0.25">
      <c r="B71" s="108" t="s">
        <v>652</v>
      </c>
    </row>
    <row r="72" spans="1:4" ht="15.75" x14ac:dyDescent="0.25">
      <c r="A72" s="25"/>
      <c r="B72" s="110" t="s">
        <v>653</v>
      </c>
      <c r="C72" s="27"/>
      <c r="D72" s="107"/>
    </row>
    <row r="73" spans="1:4" x14ac:dyDescent="0.25">
      <c r="A73" s="20" t="s">
        <v>654</v>
      </c>
      <c r="D73" s="92" t="s">
        <v>655</v>
      </c>
    </row>
    <row r="74" spans="1:4" ht="45" x14ac:dyDescent="0.25">
      <c r="B74" s="92" t="s">
        <v>656</v>
      </c>
      <c r="C74" s="7" t="s">
        <v>657</v>
      </c>
    </row>
    <row r="75" spans="1:4" ht="45" x14ac:dyDescent="0.25">
      <c r="B75" s="92" t="s">
        <v>658</v>
      </c>
      <c r="C75" s="7" t="s">
        <v>659</v>
      </c>
    </row>
    <row r="76" spans="1:4" x14ac:dyDescent="0.25">
      <c r="B76" s="92" t="s">
        <v>549</v>
      </c>
      <c r="C76" s="7" t="s">
        <v>660</v>
      </c>
    </row>
    <row r="77" spans="1:4" ht="15" customHeight="1" x14ac:dyDescent="0.25">
      <c r="B77" s="109" t="s">
        <v>661</v>
      </c>
      <c r="C77" s="7" t="s">
        <v>662</v>
      </c>
    </row>
    <row r="78" spans="1:4" x14ac:dyDescent="0.25">
      <c r="B78" s="92" t="s">
        <v>663</v>
      </c>
      <c r="C78" s="7" t="s">
        <v>664</v>
      </c>
    </row>
    <row r="79" spans="1:4" x14ac:dyDescent="0.25">
      <c r="B79" s="109" t="s">
        <v>665</v>
      </c>
      <c r="C79" s="7" t="s">
        <v>666</v>
      </c>
    </row>
    <row r="80" spans="1:4" x14ac:dyDescent="0.25">
      <c r="B80" s="109" t="s">
        <v>667</v>
      </c>
      <c r="C80" s="7" t="s">
        <v>668</v>
      </c>
    </row>
    <row r="81" spans="1:4" x14ac:dyDescent="0.25">
      <c r="B81" s="109" t="s">
        <v>79</v>
      </c>
      <c r="C81" s="7" t="s">
        <v>669</v>
      </c>
    </row>
    <row r="82" spans="1:4" ht="45" x14ac:dyDescent="0.25">
      <c r="B82" s="109" t="s">
        <v>670</v>
      </c>
      <c r="C82" s="7" t="s">
        <v>671</v>
      </c>
    </row>
    <row r="83" spans="1:4" ht="45" x14ac:dyDescent="0.25">
      <c r="B83" s="109" t="s">
        <v>672</v>
      </c>
      <c r="C83" s="7" t="s">
        <v>673</v>
      </c>
    </row>
    <row r="84" spans="1:4" ht="75" x14ac:dyDescent="0.25">
      <c r="B84" s="92" t="s">
        <v>674</v>
      </c>
      <c r="C84" s="7" t="s">
        <v>675</v>
      </c>
    </row>
    <row r="85" spans="1:4" ht="30" x14ac:dyDescent="0.25">
      <c r="B85" s="92" t="s">
        <v>676</v>
      </c>
      <c r="C85" s="7" t="s">
        <v>677</v>
      </c>
    </row>
    <row r="86" spans="1:4" ht="30" x14ac:dyDescent="0.25">
      <c r="B86" s="92" t="s">
        <v>678</v>
      </c>
      <c r="C86" s="7" t="s">
        <v>679</v>
      </c>
    </row>
    <row r="87" spans="1:4" ht="17.25" x14ac:dyDescent="0.25">
      <c r="B87" s="92" t="s">
        <v>479</v>
      </c>
      <c r="C87" s="7" t="s">
        <v>680</v>
      </c>
    </row>
    <row r="88" spans="1:4" ht="45" x14ac:dyDescent="0.25">
      <c r="A88" s="25"/>
      <c r="B88" s="107" t="s">
        <v>681</v>
      </c>
      <c r="C88" s="27" t="s">
        <v>682</v>
      </c>
    </row>
    <row r="89" spans="1:4" x14ac:dyDescent="0.25">
      <c r="A89" s="5" t="s">
        <v>683</v>
      </c>
      <c r="D89" s="92" t="s">
        <v>684</v>
      </c>
    </row>
    <row r="90" spans="1:4" ht="60" x14ac:dyDescent="0.25">
      <c r="B90" s="92" t="s">
        <v>685</v>
      </c>
      <c r="C90" s="7" t="s">
        <v>686</v>
      </c>
    </row>
    <row r="91" spans="1:4" ht="30" x14ac:dyDescent="0.25">
      <c r="B91" s="92" t="s">
        <v>582</v>
      </c>
      <c r="C91" s="7" t="s">
        <v>687</v>
      </c>
    </row>
    <row r="92" spans="1:4" ht="75" x14ac:dyDescent="0.25">
      <c r="B92" s="92" t="s">
        <v>688</v>
      </c>
      <c r="C92" s="7" t="s">
        <v>689</v>
      </c>
    </row>
    <row r="93" spans="1:4" x14ac:dyDescent="0.25">
      <c r="B93" s="92" t="s">
        <v>592</v>
      </c>
      <c r="C93" s="7" t="s">
        <v>690</v>
      </c>
    </row>
    <row r="94" spans="1:4" x14ac:dyDescent="0.25">
      <c r="B94" s="92" t="s">
        <v>594</v>
      </c>
      <c r="C94" s="7" t="s">
        <v>691</v>
      </c>
    </row>
    <row r="95" spans="1:4" x14ac:dyDescent="0.25">
      <c r="B95" s="92" t="s">
        <v>598</v>
      </c>
      <c r="C95" s="7" t="s">
        <v>692</v>
      </c>
    </row>
    <row r="96" spans="1:4" ht="15" customHeight="1" x14ac:dyDescent="0.25">
      <c r="B96" s="92" t="s">
        <v>693</v>
      </c>
      <c r="C96" s="7" t="s">
        <v>694</v>
      </c>
    </row>
    <row r="97" spans="2:3" ht="30" x14ac:dyDescent="0.25">
      <c r="B97" s="92" t="s">
        <v>604</v>
      </c>
      <c r="C97" s="7" t="s">
        <v>695</v>
      </c>
    </row>
    <row r="98" spans="2:3" ht="30" x14ac:dyDescent="0.25">
      <c r="B98" s="92" t="s">
        <v>606</v>
      </c>
      <c r="C98" s="7" t="s">
        <v>696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F7" sqref="F7"/>
    </sheetView>
  </sheetViews>
  <sheetFormatPr defaultRowHeight="15" x14ac:dyDescent="0.25"/>
  <cols>
    <col min="1" max="1" width="7.7109375" style="155" customWidth="1"/>
    <col min="2" max="2" width="27.5703125" style="134" customWidth="1"/>
    <col min="3" max="3" width="12.140625" style="134" customWidth="1"/>
    <col min="4" max="4" width="9.42578125" style="134" customWidth="1"/>
    <col min="5" max="5" width="27.5703125" style="134" customWidth="1"/>
    <col min="6" max="8" width="39.42578125" style="7" customWidth="1"/>
    <col min="9" max="10" width="4.140625" style="155" customWidth="1"/>
    <col min="11" max="16" width="4.140625" style="5" customWidth="1"/>
    <col min="17" max="17" width="4.140625" style="155" customWidth="1"/>
    <col min="18" max="19" width="4.140625" style="18" customWidth="1"/>
    <col min="20" max="20" width="9.7109375" style="18" customWidth="1"/>
    <col min="21" max="16384" width="9.140625" style="5"/>
  </cols>
  <sheetData>
    <row r="1" spans="1:20" ht="15" customHeight="1" x14ac:dyDescent="0.25">
      <c r="A1" s="213" t="s">
        <v>1666</v>
      </c>
      <c r="B1" s="213"/>
      <c r="C1" s="213"/>
      <c r="D1" s="213"/>
      <c r="E1" s="38"/>
      <c r="F1" s="214" t="s">
        <v>4</v>
      </c>
      <c r="G1" s="214"/>
      <c r="H1" s="214"/>
      <c r="I1" s="215" t="s">
        <v>1884</v>
      </c>
      <c r="J1" s="215"/>
      <c r="K1" s="215"/>
      <c r="L1" s="215"/>
      <c r="M1" s="215"/>
      <c r="N1" s="215"/>
      <c r="O1" s="215"/>
      <c r="P1" s="215"/>
      <c r="Q1" s="215"/>
      <c r="R1" s="215"/>
      <c r="S1" s="215"/>
      <c r="T1" s="215"/>
    </row>
    <row r="2" spans="1:20" ht="30" customHeight="1" x14ac:dyDescent="0.25">
      <c r="A2" s="131" t="s">
        <v>1652</v>
      </c>
      <c r="B2" s="166" t="s">
        <v>79</v>
      </c>
      <c r="C2" s="216" t="s">
        <v>1885</v>
      </c>
      <c r="D2" s="216"/>
      <c r="E2" s="166" t="s">
        <v>1652</v>
      </c>
      <c r="F2" s="166" t="s">
        <v>1886</v>
      </c>
      <c r="G2" s="166" t="s">
        <v>1887</v>
      </c>
      <c r="H2" s="167" t="s">
        <v>1888</v>
      </c>
      <c r="I2" s="214" t="s">
        <v>1889</v>
      </c>
      <c r="J2" s="214"/>
      <c r="K2" s="214"/>
      <c r="L2" s="165"/>
      <c r="M2" s="214" t="s">
        <v>1890</v>
      </c>
      <c r="N2" s="214"/>
      <c r="O2" s="214"/>
      <c r="P2" s="165"/>
      <c r="Q2" s="215" t="s">
        <v>1891</v>
      </c>
      <c r="R2" s="215"/>
      <c r="S2" s="215"/>
    </row>
    <row r="3" spans="1:20" ht="72" customHeight="1" x14ac:dyDescent="0.25">
      <c r="A3" s="131"/>
      <c r="B3" s="166"/>
      <c r="C3" s="166" t="s">
        <v>1892</v>
      </c>
      <c r="D3" s="166" t="s">
        <v>1654</v>
      </c>
      <c r="E3" s="166"/>
      <c r="F3" s="166"/>
      <c r="G3" s="166"/>
      <c r="H3" s="166"/>
      <c r="I3" s="168" t="s">
        <v>1891</v>
      </c>
      <c r="J3" s="169" t="s">
        <v>1663</v>
      </c>
      <c r="K3" s="170" t="s">
        <v>1689</v>
      </c>
      <c r="L3" s="170"/>
      <c r="M3" s="168" t="s">
        <v>1891</v>
      </c>
      <c r="N3" s="170" t="s">
        <v>1663</v>
      </c>
      <c r="O3" s="170" t="s">
        <v>1689</v>
      </c>
      <c r="P3" s="170"/>
      <c r="Q3" s="169" t="s">
        <v>1891</v>
      </c>
      <c r="R3" s="171" t="s">
        <v>1663</v>
      </c>
      <c r="S3" s="172" t="s">
        <v>1689</v>
      </c>
      <c r="T3" s="173" t="s">
        <v>1893</v>
      </c>
    </row>
    <row r="4" spans="1:20" ht="30" customHeight="1" x14ac:dyDescent="0.25">
      <c r="A4" s="217">
        <v>1</v>
      </c>
      <c r="B4" s="220" t="s">
        <v>1674</v>
      </c>
      <c r="C4" s="220" t="str">
        <f>SUM(S4:S10)&amp;"/"&amp;SUM(R4:R10)</f>
        <v>21/22</v>
      </c>
      <c r="D4" s="223">
        <f>SUM(S4:S10)/SUM(R4:R10)</f>
        <v>0.95454545454545459</v>
      </c>
      <c r="E4" s="174">
        <v>1</v>
      </c>
      <c r="F4" s="175" t="s">
        <v>1675</v>
      </c>
      <c r="G4" s="175" t="s">
        <v>1894</v>
      </c>
      <c r="H4" s="176" t="s">
        <v>1956</v>
      </c>
      <c r="I4" s="202">
        <f>COUNTIFS('2020 indicators'!F:F,'Bangkok context definitions'!F4,'2020 indicators'!Z:Z,"Bangkok Liveability Framework sub*")</f>
        <v>2</v>
      </c>
      <c r="J4" s="202">
        <f>COUNTIFS('2020 indicators'!F:F,'Bangkok context definitions'!F4,'2020 indicators'!Z:Z,"Bangkok Liveability Framework sub*",'2020 indicators'!U:U,TRUE)</f>
        <v>0</v>
      </c>
      <c r="K4" s="203">
        <f>COUNTIFS('2020 indicators'!F:F,'Bangkok context definitions'!F4,'2020 indicators'!Z:Z,"Bangkok Liveability Framework sub*",'2020 indicators'!T:T,"Completed")</f>
        <v>0</v>
      </c>
      <c r="L4" s="203"/>
      <c r="M4" s="203">
        <f>Q4-I4</f>
        <v>0</v>
      </c>
      <c r="N4" s="203">
        <f>COUNTIFS('2020 indicators'!F:F,'Bangkok context definitions'!F4,'2020 indicators'!Z:Z,"&lt;&gt;Bangkok Liveability Framework sub*",'2020 indicators'!U:U,TRUE)</f>
        <v>0</v>
      </c>
      <c r="O4" s="203">
        <f>COUNTIFS('2020 indicators'!F:F,'Bangkok context definitions'!F4,'2020 indicators'!Z:Z,"&lt;&gt;Bangkok Liveability Framework sub*",'2020 indicators'!T:T,"Completed")</f>
        <v>0</v>
      </c>
      <c r="P4" s="203"/>
      <c r="Q4" s="202">
        <f>COUNTIF('2020 indicators'!F:F,'Bangkok context definitions'!F4)</f>
        <v>2</v>
      </c>
      <c r="R4" s="177">
        <f t="shared" ref="R4:R27" si="0">J4+N4</f>
        <v>0</v>
      </c>
      <c r="S4" s="177">
        <f t="shared" ref="S4:S27" si="1">K4+O4</f>
        <v>0</v>
      </c>
      <c r="T4" s="178" t="str">
        <f>IF(R4=0,"",S4/R4)</f>
        <v/>
      </c>
    </row>
    <row r="5" spans="1:20" ht="30" customHeight="1" x14ac:dyDescent="0.25">
      <c r="A5" s="218"/>
      <c r="B5" s="221"/>
      <c r="C5" s="221"/>
      <c r="D5" s="224"/>
      <c r="E5" s="179">
        <v>2</v>
      </c>
      <c r="F5" s="180" t="s">
        <v>1684</v>
      </c>
      <c r="G5" s="180" t="s">
        <v>1895</v>
      </c>
      <c r="H5" s="181" t="s">
        <v>1957</v>
      </c>
      <c r="I5" s="204">
        <f>COUNTIFS('2020 indicators'!F:F,'Bangkok context definitions'!F5,'2020 indicators'!Z:Z,"Bangkok Liveability Framework sub*")</f>
        <v>2</v>
      </c>
      <c r="J5" s="204">
        <f>COUNTIFS('2020 indicators'!F:F,'Bangkok context definitions'!F5,'2020 indicators'!Z:Z,"Bangkok Liveability Framework sub*",'2020 indicators'!U:U,TRUE)</f>
        <v>1</v>
      </c>
      <c r="K5" s="205">
        <f>COUNTIFS('2020 indicators'!F:F,'Bangkok context definitions'!F5,'2020 indicators'!Z:Z,"Bangkok Liveability Framework sub*",'2020 indicators'!T:T,"Completed")</f>
        <v>1</v>
      </c>
      <c r="L5" s="205"/>
      <c r="M5" s="205">
        <f t="shared" ref="M5:M27" si="2">Q5-I5</f>
        <v>3</v>
      </c>
      <c r="N5" s="205">
        <f>COUNTIFS('2020 indicators'!F:F,'Bangkok context definitions'!F5,'2020 indicators'!Z:Z,"&lt;&gt;Bangkok Liveability Framework sub*",'2020 indicators'!U:U,TRUE)</f>
        <v>3</v>
      </c>
      <c r="O5" s="205">
        <f>COUNTIFS('2020 indicators'!F:F,'Bangkok context definitions'!F5,'2020 indicators'!Z:Z,"&lt;&gt;Bangkok Liveability Framework sub*",'2020 indicators'!T:T,"Completed")</f>
        <v>3</v>
      </c>
      <c r="P5" s="205"/>
      <c r="Q5" s="204">
        <f>COUNTIF('2020 indicators'!F:F,'Bangkok context definitions'!F5)</f>
        <v>5</v>
      </c>
      <c r="R5" s="182">
        <f t="shared" si="0"/>
        <v>4</v>
      </c>
      <c r="S5" s="182">
        <f t="shared" si="1"/>
        <v>4</v>
      </c>
      <c r="T5" s="183">
        <f t="shared" ref="T5:T28" si="3">IF(R5=0,"",S5/R5)</f>
        <v>1</v>
      </c>
    </row>
    <row r="6" spans="1:20" ht="30" customHeight="1" x14ac:dyDescent="0.25">
      <c r="A6" s="218"/>
      <c r="B6" s="221"/>
      <c r="C6" s="221"/>
      <c r="D6" s="224"/>
      <c r="E6" s="179">
        <v>3</v>
      </c>
      <c r="F6" s="180" t="s">
        <v>1694</v>
      </c>
      <c r="G6" s="180" t="s">
        <v>1896</v>
      </c>
      <c r="H6" s="181" t="s">
        <v>1958</v>
      </c>
      <c r="I6" s="204">
        <f>COUNTIFS('2020 indicators'!F:F,'Bangkok context definitions'!F6,'2020 indicators'!Z:Z,"Bangkok Liveability Framework sub*")</f>
        <v>1</v>
      </c>
      <c r="J6" s="204">
        <f>COUNTIFS('2020 indicators'!F:F,'Bangkok context definitions'!F6,'2020 indicators'!Z:Z,"Bangkok Liveability Framework sub*",'2020 indicators'!U:U,TRUE)</f>
        <v>0</v>
      </c>
      <c r="K6" s="205">
        <f>COUNTIFS('2020 indicators'!F:F,'Bangkok context definitions'!F6,'2020 indicators'!Z:Z,"Bangkok Liveability Framework sub*",'2020 indicators'!T:T,"Completed")</f>
        <v>0</v>
      </c>
      <c r="L6" s="205"/>
      <c r="M6" s="205">
        <f t="shared" si="2"/>
        <v>6</v>
      </c>
      <c r="N6" s="205">
        <f>COUNTIFS('2020 indicators'!F:F,'Bangkok context definitions'!F6,'2020 indicators'!Z:Z,"&lt;&gt;Bangkok Liveability Framework sub*",'2020 indicators'!U:U,TRUE)</f>
        <v>4</v>
      </c>
      <c r="O6" s="205">
        <f>COUNTIFS('2020 indicators'!F:F,'Bangkok context definitions'!F6,'2020 indicators'!Z:Z,"&lt;&gt;Bangkok Liveability Framework sub*",'2020 indicators'!T:T,"Completed")</f>
        <v>4</v>
      </c>
      <c r="P6" s="205"/>
      <c r="Q6" s="204">
        <f>COUNTIF('2020 indicators'!F:F,'Bangkok context definitions'!F6)</f>
        <v>7</v>
      </c>
      <c r="R6" s="182">
        <f t="shared" si="0"/>
        <v>4</v>
      </c>
      <c r="S6" s="182">
        <f t="shared" si="1"/>
        <v>4</v>
      </c>
      <c r="T6" s="183">
        <f t="shared" si="3"/>
        <v>1</v>
      </c>
    </row>
    <row r="7" spans="1:20" ht="30" customHeight="1" x14ac:dyDescent="0.25">
      <c r="A7" s="218"/>
      <c r="B7" s="221"/>
      <c r="C7" s="221"/>
      <c r="D7" s="224"/>
      <c r="E7" s="179">
        <v>4</v>
      </c>
      <c r="F7" s="180" t="s">
        <v>1708</v>
      </c>
      <c r="G7" s="180" t="s">
        <v>1897</v>
      </c>
      <c r="H7" s="181" t="s">
        <v>1959</v>
      </c>
      <c r="I7" s="204">
        <f>COUNTIFS('2020 indicators'!F:F,'Bangkok context definitions'!F7,'2020 indicators'!Z:Z,"Bangkok Liveability Framework sub*")</f>
        <v>4</v>
      </c>
      <c r="J7" s="204">
        <f>COUNTIFS('2020 indicators'!F:F,'Bangkok context definitions'!F7,'2020 indicators'!Z:Z,"Bangkok Liveability Framework sub*",'2020 indicators'!U:U,TRUE)</f>
        <v>0</v>
      </c>
      <c r="K7" s="205">
        <f>COUNTIFS('2020 indicators'!F:F,'Bangkok context definitions'!F7,'2020 indicators'!Z:Z,"Bangkok Liveability Framework sub*",'2020 indicators'!T:T,"Completed")</f>
        <v>0</v>
      </c>
      <c r="L7" s="205"/>
      <c r="M7" s="205">
        <f t="shared" si="2"/>
        <v>1</v>
      </c>
      <c r="N7" s="205">
        <f>COUNTIFS('2020 indicators'!F:F,'Bangkok context definitions'!F7,'2020 indicators'!Z:Z,"&lt;&gt;Bangkok Liveability Framework sub*",'2020 indicators'!U:U,TRUE)</f>
        <v>1</v>
      </c>
      <c r="O7" s="205">
        <f>COUNTIFS('2020 indicators'!F:F,'Bangkok context definitions'!F7,'2020 indicators'!Z:Z,"&lt;&gt;Bangkok Liveability Framework sub*",'2020 indicators'!T:T,"Completed")</f>
        <v>1</v>
      </c>
      <c r="P7" s="205"/>
      <c r="Q7" s="204">
        <f>COUNTIF('2020 indicators'!F:F,'Bangkok context definitions'!F7)</f>
        <v>5</v>
      </c>
      <c r="R7" s="182">
        <f t="shared" si="0"/>
        <v>1</v>
      </c>
      <c r="S7" s="182">
        <f t="shared" si="1"/>
        <v>1</v>
      </c>
      <c r="T7" s="183">
        <f t="shared" si="3"/>
        <v>1</v>
      </c>
    </row>
    <row r="8" spans="1:20" ht="30" customHeight="1" x14ac:dyDescent="0.25">
      <c r="A8" s="218"/>
      <c r="B8" s="221"/>
      <c r="C8" s="221"/>
      <c r="D8" s="224"/>
      <c r="E8" s="179">
        <v>5</v>
      </c>
      <c r="F8" s="180" t="s">
        <v>1716</v>
      </c>
      <c r="G8" s="180" t="s">
        <v>1898</v>
      </c>
      <c r="H8" s="181" t="s">
        <v>1960</v>
      </c>
      <c r="I8" s="204">
        <f>COUNTIFS('2020 indicators'!F:F,'Bangkok context definitions'!F8,'2020 indicators'!Z:Z,"Bangkok Liveability Framework sub*")</f>
        <v>3</v>
      </c>
      <c r="J8" s="204">
        <f>COUNTIFS('2020 indicators'!F:F,'Bangkok context definitions'!F8,'2020 indicators'!Z:Z,"Bangkok Liveability Framework sub*",'2020 indicators'!U:U,TRUE)</f>
        <v>2</v>
      </c>
      <c r="K8" s="205">
        <f>COUNTIFS('2020 indicators'!F:F,'Bangkok context definitions'!F8,'2020 indicators'!Z:Z,"Bangkok Liveability Framework sub*",'2020 indicators'!T:T,"Completed")</f>
        <v>2</v>
      </c>
      <c r="L8" s="205"/>
      <c r="M8" s="205">
        <f t="shared" si="2"/>
        <v>3</v>
      </c>
      <c r="N8" s="205">
        <f>COUNTIFS('2020 indicators'!F:F,'Bangkok context definitions'!F8,'2020 indicators'!Z:Z,"&lt;&gt;Bangkok Liveability Framework sub*",'2020 indicators'!U:U,TRUE)</f>
        <v>2</v>
      </c>
      <c r="O8" s="205">
        <f>COUNTIFS('2020 indicators'!F:F,'Bangkok context definitions'!F8,'2020 indicators'!Z:Z,"&lt;&gt;Bangkok Liveability Framework sub*",'2020 indicators'!T:T,"Completed")</f>
        <v>2</v>
      </c>
      <c r="P8" s="205"/>
      <c r="Q8" s="204">
        <f>COUNTIF('2020 indicators'!F:F,'Bangkok context definitions'!F8)</f>
        <v>6</v>
      </c>
      <c r="R8" s="182">
        <f t="shared" si="0"/>
        <v>4</v>
      </c>
      <c r="S8" s="182">
        <f t="shared" si="1"/>
        <v>4</v>
      </c>
      <c r="T8" s="183">
        <f t="shared" si="3"/>
        <v>1</v>
      </c>
    </row>
    <row r="9" spans="1:20" ht="30" customHeight="1" x14ac:dyDescent="0.25">
      <c r="A9" s="218"/>
      <c r="B9" s="221"/>
      <c r="C9" s="221"/>
      <c r="D9" s="224"/>
      <c r="E9" s="179">
        <v>6</v>
      </c>
      <c r="F9" s="180" t="s">
        <v>1727</v>
      </c>
      <c r="G9" s="180" t="s">
        <v>1899</v>
      </c>
      <c r="H9" s="181" t="s">
        <v>1961</v>
      </c>
      <c r="I9" s="204">
        <f>COUNTIFS('2020 indicators'!F:F,'Bangkok context definitions'!F9,'2020 indicators'!Z:Z,"Bangkok Liveability Framework sub*")</f>
        <v>2</v>
      </c>
      <c r="J9" s="204">
        <f>COUNTIFS('2020 indicators'!F:F,'Bangkok context definitions'!F9,'2020 indicators'!Z:Z,"Bangkok Liveability Framework sub*",'2020 indicators'!U:U,TRUE)</f>
        <v>0</v>
      </c>
      <c r="K9" s="205">
        <f>COUNTIFS('2020 indicators'!F:F,'Bangkok context definitions'!F9,'2020 indicators'!Z:Z,"Bangkok Liveability Framework sub*",'2020 indicators'!T:T,"Completed")</f>
        <v>0</v>
      </c>
      <c r="L9" s="205"/>
      <c r="M9" s="205">
        <f t="shared" si="2"/>
        <v>8</v>
      </c>
      <c r="N9" s="205">
        <f>COUNTIFS('2020 indicators'!F:F,'Bangkok context definitions'!F9,'2020 indicators'!Z:Z,"&lt;&gt;Bangkok Liveability Framework sub*",'2020 indicators'!U:U,TRUE)</f>
        <v>6</v>
      </c>
      <c r="O9" s="205">
        <f>COUNTIFS('2020 indicators'!F:F,'Bangkok context definitions'!F9,'2020 indicators'!Z:Z,"&lt;&gt;Bangkok Liveability Framework sub*",'2020 indicators'!T:T,"Completed")</f>
        <v>5</v>
      </c>
      <c r="P9" s="205"/>
      <c r="Q9" s="204">
        <f>COUNTIF('2020 indicators'!F:F,'Bangkok context definitions'!F9)</f>
        <v>10</v>
      </c>
      <c r="R9" s="182">
        <f t="shared" si="0"/>
        <v>6</v>
      </c>
      <c r="S9" s="182">
        <f t="shared" si="1"/>
        <v>5</v>
      </c>
      <c r="T9" s="183">
        <f t="shared" si="3"/>
        <v>0.83333333333333337</v>
      </c>
    </row>
    <row r="10" spans="1:20" ht="30" customHeight="1" x14ac:dyDescent="0.25">
      <c r="A10" s="219"/>
      <c r="B10" s="222"/>
      <c r="C10" s="222"/>
      <c r="D10" s="225"/>
      <c r="E10" s="184">
        <v>7</v>
      </c>
      <c r="F10" s="185" t="s">
        <v>1739</v>
      </c>
      <c r="G10" s="185" t="s">
        <v>1900</v>
      </c>
      <c r="H10" s="186" t="s">
        <v>1962</v>
      </c>
      <c r="I10" s="206">
        <f>COUNTIFS('2020 indicators'!F:F,'Bangkok context definitions'!F10,'2020 indicators'!Z:Z,"Bangkok Liveability Framework sub*")</f>
        <v>3</v>
      </c>
      <c r="J10" s="206">
        <f>COUNTIFS('2020 indicators'!F:F,'Bangkok context definitions'!F10,'2020 indicators'!Z:Z,"Bangkok Liveability Framework sub*",'2020 indicators'!U:U,TRUE)</f>
        <v>0</v>
      </c>
      <c r="K10" s="207">
        <f>COUNTIFS('2020 indicators'!F:F,'Bangkok context definitions'!F10,'2020 indicators'!Z:Z,"Bangkok Liveability Framework sub*",'2020 indicators'!T:T,"Completed")</f>
        <v>0</v>
      </c>
      <c r="L10" s="207"/>
      <c r="M10" s="207">
        <f t="shared" si="2"/>
        <v>6</v>
      </c>
      <c r="N10" s="207">
        <f>COUNTIFS('2020 indicators'!F:F,'Bangkok context definitions'!F10,'2020 indicators'!Z:Z,"&lt;&gt;Bangkok Liveability Framework sub*",'2020 indicators'!U:U,TRUE)</f>
        <v>3</v>
      </c>
      <c r="O10" s="207">
        <f>COUNTIFS('2020 indicators'!F:F,'Bangkok context definitions'!F10,'2020 indicators'!Z:Z,"&lt;&gt;Bangkok Liveability Framework sub*",'2020 indicators'!T:T,"Completed")</f>
        <v>3</v>
      </c>
      <c r="P10" s="207"/>
      <c r="Q10" s="206">
        <f>COUNTIF('2020 indicators'!F:F,'Bangkok context definitions'!F10)</f>
        <v>9</v>
      </c>
      <c r="R10" s="187">
        <f t="shared" si="0"/>
        <v>3</v>
      </c>
      <c r="S10" s="187">
        <f t="shared" si="1"/>
        <v>3</v>
      </c>
      <c r="T10" s="188">
        <f t="shared" si="3"/>
        <v>1</v>
      </c>
    </row>
    <row r="11" spans="1:20" ht="30" customHeight="1" x14ac:dyDescent="0.25">
      <c r="A11" s="217">
        <v>2</v>
      </c>
      <c r="B11" s="220" t="s">
        <v>1756</v>
      </c>
      <c r="C11" s="220" t="str">
        <f>SUM(S11:S14)&amp;"/"&amp;SUM(R11:R14)</f>
        <v>11/13</v>
      </c>
      <c r="D11" s="226">
        <f>SUM(S11:S14)/SUM(R11:R14)</f>
        <v>0.84615384615384615</v>
      </c>
      <c r="E11" s="174">
        <v>8</v>
      </c>
      <c r="F11" s="175" t="s">
        <v>51</v>
      </c>
      <c r="G11" s="175" t="s">
        <v>1901</v>
      </c>
      <c r="H11" s="176" t="s">
        <v>1963</v>
      </c>
      <c r="I11" s="202">
        <f>COUNTIFS('2020 indicators'!F:F,'Bangkok context definitions'!F11,'2020 indicators'!Z:Z,"Bangkok Liveability Framework sub*")</f>
        <v>3</v>
      </c>
      <c r="J11" s="202">
        <f>COUNTIFS('2020 indicators'!F:F,'Bangkok context definitions'!F11,'2020 indicators'!Z:Z,"Bangkok Liveability Framework sub*",'2020 indicators'!U:U,TRUE)</f>
        <v>2</v>
      </c>
      <c r="K11" s="203">
        <f>COUNTIFS('2020 indicators'!F:F,'Bangkok context definitions'!F11,'2020 indicators'!Z:Z,"Bangkok Liveability Framework sub*",'2020 indicators'!T:T,"Completed")</f>
        <v>2</v>
      </c>
      <c r="L11" s="203"/>
      <c r="M11" s="203">
        <f t="shared" si="2"/>
        <v>0</v>
      </c>
      <c r="N11" s="203">
        <f>COUNTIFS('2020 indicators'!F:F,'Bangkok context definitions'!F11,'2020 indicators'!Z:Z,"&lt;&gt;Bangkok Liveability Framework sub*",'2020 indicators'!U:U,TRUE)</f>
        <v>0</v>
      </c>
      <c r="O11" s="203">
        <f>COUNTIFS('2020 indicators'!F:F,'Bangkok context definitions'!F11,'2020 indicators'!Z:Z,"&lt;&gt;Bangkok Liveability Framework sub*",'2020 indicators'!T:T,"Completed")</f>
        <v>0</v>
      </c>
      <c r="P11" s="203"/>
      <c r="Q11" s="202">
        <f>COUNTIF('2020 indicators'!F:F,'Bangkok context definitions'!F11)</f>
        <v>3</v>
      </c>
      <c r="R11" s="177">
        <f t="shared" si="0"/>
        <v>2</v>
      </c>
      <c r="S11" s="177">
        <f t="shared" si="1"/>
        <v>2</v>
      </c>
      <c r="T11" s="178">
        <f t="shared" si="3"/>
        <v>1</v>
      </c>
    </row>
    <row r="12" spans="1:20" ht="30" customHeight="1" x14ac:dyDescent="0.25">
      <c r="A12" s="218"/>
      <c r="B12" s="221"/>
      <c r="C12" s="221"/>
      <c r="D12" s="221"/>
      <c r="E12" s="179">
        <v>9</v>
      </c>
      <c r="F12" s="180" t="s">
        <v>1761</v>
      </c>
      <c r="G12" s="180" t="s">
        <v>1902</v>
      </c>
      <c r="H12" s="181" t="s">
        <v>1964</v>
      </c>
      <c r="I12" s="204">
        <f>COUNTIFS('2020 indicators'!F:F,'Bangkok context definitions'!F12,'2020 indicators'!Z:Z,"Bangkok Liveability Framework sub*")</f>
        <v>3</v>
      </c>
      <c r="J12" s="204">
        <f>COUNTIFS('2020 indicators'!F:F,'Bangkok context definitions'!F12,'2020 indicators'!Z:Z,"Bangkok Liveability Framework sub*",'2020 indicators'!U:U,TRUE)</f>
        <v>2</v>
      </c>
      <c r="K12" s="205">
        <f>COUNTIFS('2020 indicators'!F:F,'Bangkok context definitions'!F12,'2020 indicators'!Z:Z,"Bangkok Liveability Framework sub*",'2020 indicators'!T:T,"Completed")</f>
        <v>0</v>
      </c>
      <c r="L12" s="205"/>
      <c r="M12" s="205">
        <f t="shared" si="2"/>
        <v>2</v>
      </c>
      <c r="N12" s="205">
        <f>COUNTIFS('2020 indicators'!F:F,'Bangkok context definitions'!F12,'2020 indicators'!Z:Z,"&lt;&gt;Bangkok Liveability Framework sub*",'2020 indicators'!U:U,TRUE)</f>
        <v>2</v>
      </c>
      <c r="O12" s="205">
        <f>COUNTIFS('2020 indicators'!F:F,'Bangkok context definitions'!F12,'2020 indicators'!Z:Z,"&lt;&gt;Bangkok Liveability Framework sub*",'2020 indicators'!T:T,"Completed")</f>
        <v>2</v>
      </c>
      <c r="P12" s="205"/>
      <c r="Q12" s="204">
        <f>COUNTIF('2020 indicators'!F:F,'Bangkok context definitions'!F12)</f>
        <v>5</v>
      </c>
      <c r="R12" s="182">
        <f t="shared" si="0"/>
        <v>4</v>
      </c>
      <c r="S12" s="182">
        <f t="shared" si="1"/>
        <v>2</v>
      </c>
      <c r="T12" s="183">
        <f t="shared" si="3"/>
        <v>0.5</v>
      </c>
    </row>
    <row r="13" spans="1:20" ht="30" customHeight="1" x14ac:dyDescent="0.25">
      <c r="A13" s="218"/>
      <c r="B13" s="221"/>
      <c r="C13" s="221"/>
      <c r="D13" s="221"/>
      <c r="E13" s="179">
        <v>10</v>
      </c>
      <c r="F13" s="180" t="s">
        <v>1771</v>
      </c>
      <c r="G13" s="180" t="s">
        <v>1903</v>
      </c>
      <c r="H13" s="181" t="s">
        <v>1965</v>
      </c>
      <c r="I13" s="204">
        <f>COUNTIFS('2020 indicators'!F:F,'Bangkok context definitions'!F13,'2020 indicators'!Z:Z,"Bangkok Liveability Framework sub*")</f>
        <v>3</v>
      </c>
      <c r="J13" s="204">
        <f>COUNTIFS('2020 indicators'!F:F,'Bangkok context definitions'!F13,'2020 indicators'!Z:Z,"Bangkok Liveability Framework sub*",'2020 indicators'!U:U,TRUE)</f>
        <v>2</v>
      </c>
      <c r="K13" s="205">
        <f>COUNTIFS('2020 indicators'!F:F,'Bangkok context definitions'!F13,'2020 indicators'!Z:Z,"Bangkok Liveability Framework sub*",'2020 indicators'!T:T,"Completed")</f>
        <v>2</v>
      </c>
      <c r="L13" s="205"/>
      <c r="M13" s="205">
        <f t="shared" si="2"/>
        <v>1</v>
      </c>
      <c r="N13" s="205">
        <f>COUNTIFS('2020 indicators'!F:F,'Bangkok context definitions'!F13,'2020 indicators'!Z:Z,"&lt;&gt;Bangkok Liveability Framework sub*",'2020 indicators'!U:U,TRUE)</f>
        <v>1</v>
      </c>
      <c r="O13" s="205">
        <f>COUNTIFS('2020 indicators'!F:F,'Bangkok context definitions'!F13,'2020 indicators'!Z:Z,"&lt;&gt;Bangkok Liveability Framework sub*",'2020 indicators'!T:T,"Completed")</f>
        <v>1</v>
      </c>
      <c r="P13" s="205"/>
      <c r="Q13" s="204">
        <f>COUNTIF('2020 indicators'!F:F,'Bangkok context definitions'!F13)</f>
        <v>4</v>
      </c>
      <c r="R13" s="182">
        <f t="shared" si="0"/>
        <v>3</v>
      </c>
      <c r="S13" s="182">
        <f t="shared" si="1"/>
        <v>3</v>
      </c>
      <c r="T13" s="183">
        <f t="shared" si="3"/>
        <v>1</v>
      </c>
    </row>
    <row r="14" spans="1:20" ht="30" customHeight="1" x14ac:dyDescent="0.25">
      <c r="A14" s="219"/>
      <c r="B14" s="222"/>
      <c r="C14" s="222"/>
      <c r="D14" s="222"/>
      <c r="E14" s="184">
        <v>11</v>
      </c>
      <c r="F14" s="185" t="s">
        <v>1784</v>
      </c>
      <c r="G14" s="185" t="s">
        <v>1904</v>
      </c>
      <c r="H14" s="186" t="s">
        <v>1966</v>
      </c>
      <c r="I14" s="206">
        <f>COUNTIFS('2020 indicators'!F:F,'Bangkok context definitions'!F14,'2020 indicators'!Z:Z,"Bangkok Liveability Framework sub*")</f>
        <v>3</v>
      </c>
      <c r="J14" s="206">
        <f>COUNTIFS('2020 indicators'!F:F,'Bangkok context definitions'!F14,'2020 indicators'!Z:Z,"Bangkok Liveability Framework sub*",'2020 indicators'!U:U,TRUE)</f>
        <v>2</v>
      </c>
      <c r="K14" s="207">
        <f>COUNTIFS('2020 indicators'!F:F,'Bangkok context definitions'!F14,'2020 indicators'!Z:Z,"Bangkok Liveability Framework sub*",'2020 indicators'!T:T,"Completed")</f>
        <v>2</v>
      </c>
      <c r="L14" s="207"/>
      <c r="M14" s="207">
        <f t="shared" si="2"/>
        <v>2</v>
      </c>
      <c r="N14" s="207">
        <f>COUNTIFS('2020 indicators'!F:F,'Bangkok context definitions'!F14,'2020 indicators'!Z:Z,"&lt;&gt;Bangkok Liveability Framework sub*",'2020 indicators'!U:U,TRUE)</f>
        <v>2</v>
      </c>
      <c r="O14" s="207">
        <f>COUNTIFS('2020 indicators'!F:F,'Bangkok context definitions'!F14,'2020 indicators'!Z:Z,"&lt;&gt;Bangkok Liveability Framework sub*",'2020 indicators'!T:T,"Completed")</f>
        <v>2</v>
      </c>
      <c r="P14" s="207"/>
      <c r="Q14" s="206">
        <f>COUNTIF('2020 indicators'!F:F,'Bangkok context definitions'!F14)</f>
        <v>5</v>
      </c>
      <c r="R14" s="187">
        <f t="shared" si="0"/>
        <v>4</v>
      </c>
      <c r="S14" s="187">
        <f t="shared" si="1"/>
        <v>4</v>
      </c>
      <c r="T14" s="188">
        <f t="shared" si="3"/>
        <v>1</v>
      </c>
    </row>
    <row r="15" spans="1:20" ht="30" customHeight="1" x14ac:dyDescent="0.25">
      <c r="A15" s="217">
        <v>3</v>
      </c>
      <c r="B15" s="220" t="s">
        <v>1790</v>
      </c>
      <c r="C15" s="220" t="str">
        <f>SUM(S15:S22)&amp;"/"&amp;SUM(R15:R22)</f>
        <v>14/22</v>
      </c>
      <c r="D15" s="226">
        <f>SUM(S15:S22)/SUM(R15:R22)</f>
        <v>0.63636363636363635</v>
      </c>
      <c r="E15" s="174">
        <v>12</v>
      </c>
      <c r="F15" s="175" t="s">
        <v>1791</v>
      </c>
      <c r="G15" s="175" t="s">
        <v>1905</v>
      </c>
      <c r="H15" s="176" t="s">
        <v>1967</v>
      </c>
      <c r="I15" s="202">
        <f>COUNTIFS('2020 indicators'!F:F,'Bangkok context definitions'!F15,'2020 indicators'!Z:Z,"Bangkok Liveability Framework sub*")</f>
        <v>5</v>
      </c>
      <c r="J15" s="202">
        <f>COUNTIFS('2020 indicators'!F:F,'Bangkok context definitions'!F15,'2020 indicators'!Z:Z,"Bangkok Liveability Framework sub*",'2020 indicators'!U:U,TRUE)</f>
        <v>0</v>
      </c>
      <c r="K15" s="203">
        <f>COUNTIFS('2020 indicators'!F:F,'Bangkok context definitions'!F15,'2020 indicators'!Z:Z,"Bangkok Liveability Framework sub*",'2020 indicators'!T:T,"Completed")</f>
        <v>0</v>
      </c>
      <c r="L15" s="203"/>
      <c r="M15" s="203">
        <f t="shared" si="2"/>
        <v>3</v>
      </c>
      <c r="N15" s="203">
        <f>COUNTIFS('2020 indicators'!F:F,'Bangkok context definitions'!F15,'2020 indicators'!Z:Z,"&lt;&gt;Bangkok Liveability Framework sub*",'2020 indicators'!U:U,TRUE)</f>
        <v>2</v>
      </c>
      <c r="O15" s="203">
        <f>COUNTIFS('2020 indicators'!F:F,'Bangkok context definitions'!F15,'2020 indicators'!Z:Z,"&lt;&gt;Bangkok Liveability Framework sub*",'2020 indicators'!T:T,"Completed")</f>
        <v>2</v>
      </c>
      <c r="P15" s="203"/>
      <c r="Q15" s="202">
        <f>COUNTIF('2020 indicators'!F:F,'Bangkok context definitions'!F15)</f>
        <v>8</v>
      </c>
      <c r="R15" s="177">
        <f t="shared" si="0"/>
        <v>2</v>
      </c>
      <c r="S15" s="177">
        <f t="shared" si="1"/>
        <v>2</v>
      </c>
      <c r="T15" s="178">
        <f t="shared" si="3"/>
        <v>1</v>
      </c>
    </row>
    <row r="16" spans="1:20" ht="30" customHeight="1" x14ac:dyDescent="0.25">
      <c r="A16" s="218"/>
      <c r="B16" s="221"/>
      <c r="C16" s="221"/>
      <c r="D16" s="221"/>
      <c r="E16" s="179">
        <v>13</v>
      </c>
      <c r="F16" s="180" t="s">
        <v>1805</v>
      </c>
      <c r="G16" s="180" t="s">
        <v>1906</v>
      </c>
      <c r="H16" s="181" t="s">
        <v>1968</v>
      </c>
      <c r="I16" s="204">
        <f>COUNTIFS('2020 indicators'!F:F,'Bangkok context definitions'!F16,'2020 indicators'!Z:Z,"Bangkok Liveability Framework sub*")</f>
        <v>1</v>
      </c>
      <c r="J16" s="204">
        <f>COUNTIFS('2020 indicators'!F:F,'Bangkok context definitions'!F16,'2020 indicators'!Z:Z,"Bangkok Liveability Framework sub*",'2020 indicators'!U:U,TRUE)</f>
        <v>1</v>
      </c>
      <c r="K16" s="205">
        <f>COUNTIFS('2020 indicators'!F:F,'Bangkok context definitions'!F16,'2020 indicators'!Z:Z,"Bangkok Liveability Framework sub*",'2020 indicators'!T:T,"Completed")</f>
        <v>0</v>
      </c>
      <c r="L16" s="205"/>
      <c r="M16" s="205">
        <f t="shared" si="2"/>
        <v>9</v>
      </c>
      <c r="N16" s="205">
        <f>COUNTIFS('2020 indicators'!F:F,'Bangkok context definitions'!F16,'2020 indicators'!Z:Z,"&lt;&gt;Bangkok Liveability Framework sub*",'2020 indicators'!U:U,TRUE)</f>
        <v>9</v>
      </c>
      <c r="O16" s="205">
        <f>COUNTIFS('2020 indicators'!F:F,'Bangkok context definitions'!F16,'2020 indicators'!Z:Z,"&lt;&gt;Bangkok Liveability Framework sub*",'2020 indicators'!T:T,"Completed")</f>
        <v>8</v>
      </c>
      <c r="P16" s="205"/>
      <c r="Q16" s="204">
        <f>COUNTIF('2020 indicators'!F:F,'Bangkok context definitions'!F16)</f>
        <v>10</v>
      </c>
      <c r="R16" s="182">
        <f t="shared" si="0"/>
        <v>10</v>
      </c>
      <c r="S16" s="182">
        <f t="shared" si="1"/>
        <v>8</v>
      </c>
      <c r="T16" s="183">
        <f t="shared" si="3"/>
        <v>0.8</v>
      </c>
    </row>
    <row r="17" spans="1:20" ht="30" customHeight="1" x14ac:dyDescent="0.25">
      <c r="A17" s="218"/>
      <c r="B17" s="221"/>
      <c r="C17" s="221"/>
      <c r="D17" s="221"/>
      <c r="E17" s="179">
        <v>14</v>
      </c>
      <c r="F17" s="180" t="s">
        <v>1815</v>
      </c>
      <c r="G17" s="180" t="s">
        <v>1907</v>
      </c>
      <c r="H17" s="181" t="s">
        <v>1969</v>
      </c>
      <c r="I17" s="204">
        <f>COUNTIFS('2020 indicators'!F:F,'Bangkok context definitions'!F17,'2020 indicators'!Z:Z,"Bangkok Liveability Framework sub*")</f>
        <v>2</v>
      </c>
      <c r="J17" s="204">
        <f>COUNTIFS('2020 indicators'!F:F,'Bangkok context definitions'!F17,'2020 indicators'!Z:Z,"Bangkok Liveability Framework sub*",'2020 indicators'!U:U,TRUE)</f>
        <v>0</v>
      </c>
      <c r="K17" s="205">
        <f>COUNTIFS('2020 indicators'!F:F,'Bangkok context definitions'!F17,'2020 indicators'!Z:Z,"Bangkok Liveability Framework sub*",'2020 indicators'!T:T,"Completed")</f>
        <v>0</v>
      </c>
      <c r="L17" s="205"/>
      <c r="M17" s="205">
        <f t="shared" si="2"/>
        <v>1</v>
      </c>
      <c r="N17" s="205">
        <f>COUNTIFS('2020 indicators'!F:F,'Bangkok context definitions'!F17,'2020 indicators'!Z:Z,"&lt;&gt;Bangkok Liveability Framework sub*",'2020 indicators'!U:U,TRUE)</f>
        <v>0</v>
      </c>
      <c r="O17" s="205">
        <f>COUNTIFS('2020 indicators'!F:F,'Bangkok context definitions'!F17,'2020 indicators'!Z:Z,"&lt;&gt;Bangkok Liveability Framework sub*",'2020 indicators'!T:T,"Completed")</f>
        <v>0</v>
      </c>
      <c r="P17" s="205"/>
      <c r="Q17" s="204">
        <f>COUNTIF('2020 indicators'!F:F,'Bangkok context definitions'!F17)</f>
        <v>3</v>
      </c>
      <c r="R17" s="182">
        <f t="shared" si="0"/>
        <v>0</v>
      </c>
      <c r="S17" s="182">
        <f t="shared" si="1"/>
        <v>0</v>
      </c>
      <c r="T17" s="183" t="str">
        <f t="shared" si="3"/>
        <v/>
      </c>
    </row>
    <row r="18" spans="1:20" ht="30" customHeight="1" x14ac:dyDescent="0.25">
      <c r="A18" s="218"/>
      <c r="B18" s="221"/>
      <c r="C18" s="221"/>
      <c r="D18" s="221"/>
      <c r="E18" s="179">
        <v>15</v>
      </c>
      <c r="F18" s="180" t="s">
        <v>53</v>
      </c>
      <c r="G18" s="180" t="s">
        <v>1908</v>
      </c>
      <c r="H18" s="181" t="s">
        <v>1970</v>
      </c>
      <c r="I18" s="204">
        <f>COUNTIFS('2020 indicators'!F:F,'Bangkok context definitions'!F18,'2020 indicators'!Z:Z,"Bangkok Liveability Framework sub*")</f>
        <v>2</v>
      </c>
      <c r="J18" s="204">
        <f>COUNTIFS('2020 indicators'!F:F,'Bangkok context definitions'!F18,'2020 indicators'!Z:Z,"Bangkok Liveability Framework sub*",'2020 indicators'!U:U,TRUE)</f>
        <v>0</v>
      </c>
      <c r="K18" s="205">
        <f>COUNTIFS('2020 indicators'!F:F,'Bangkok context definitions'!F18,'2020 indicators'!Z:Z,"Bangkok Liveability Framework sub*",'2020 indicators'!T:T,"Completed")</f>
        <v>0</v>
      </c>
      <c r="L18" s="205"/>
      <c r="M18" s="205">
        <f t="shared" si="2"/>
        <v>0</v>
      </c>
      <c r="N18" s="205">
        <f>COUNTIFS('2020 indicators'!F:F,'Bangkok context definitions'!F18,'2020 indicators'!Z:Z,"&lt;&gt;Bangkok Liveability Framework sub*",'2020 indicators'!U:U,TRUE)</f>
        <v>0</v>
      </c>
      <c r="O18" s="205">
        <f>COUNTIFS('2020 indicators'!F:F,'Bangkok context definitions'!F18,'2020 indicators'!Z:Z,"&lt;&gt;Bangkok Liveability Framework sub*",'2020 indicators'!T:T,"Completed")</f>
        <v>0</v>
      </c>
      <c r="P18" s="205"/>
      <c r="Q18" s="204">
        <f>COUNTIF('2020 indicators'!F:F,'Bangkok context definitions'!F18)</f>
        <v>2</v>
      </c>
      <c r="R18" s="182">
        <f t="shared" si="0"/>
        <v>0</v>
      </c>
      <c r="S18" s="182">
        <f t="shared" si="1"/>
        <v>0</v>
      </c>
      <c r="T18" s="183" t="str">
        <f t="shared" si="3"/>
        <v/>
      </c>
    </row>
    <row r="19" spans="1:20" ht="30" customHeight="1" x14ac:dyDescent="0.25">
      <c r="A19" s="218"/>
      <c r="B19" s="221"/>
      <c r="C19" s="221"/>
      <c r="D19" s="221"/>
      <c r="E19" s="179">
        <v>16</v>
      </c>
      <c r="F19" s="180" t="s">
        <v>1820</v>
      </c>
      <c r="G19" s="180" t="s">
        <v>1909</v>
      </c>
      <c r="H19" s="181" t="s">
        <v>1971</v>
      </c>
      <c r="I19" s="204">
        <f>COUNTIFS('2020 indicators'!F:F,'Bangkok context definitions'!F19,'2020 indicators'!Z:Z,"Bangkok Liveability Framework sub*")</f>
        <v>1</v>
      </c>
      <c r="J19" s="204">
        <f>COUNTIFS('2020 indicators'!F:F,'Bangkok context definitions'!F19,'2020 indicators'!Z:Z,"Bangkok Liveability Framework sub*",'2020 indicators'!U:U,TRUE)</f>
        <v>0</v>
      </c>
      <c r="K19" s="205">
        <f>COUNTIFS('2020 indicators'!F:F,'Bangkok context definitions'!F19,'2020 indicators'!Z:Z,"Bangkok Liveability Framework sub*",'2020 indicators'!T:T,"Completed")</f>
        <v>0</v>
      </c>
      <c r="L19" s="205"/>
      <c r="M19" s="205">
        <f t="shared" si="2"/>
        <v>1</v>
      </c>
      <c r="N19" s="205">
        <f>COUNTIFS('2020 indicators'!F:F,'Bangkok context definitions'!F19,'2020 indicators'!Z:Z,"&lt;&gt;Bangkok Liveability Framework sub*",'2020 indicators'!U:U,TRUE)</f>
        <v>0</v>
      </c>
      <c r="O19" s="205">
        <f>COUNTIFS('2020 indicators'!F:F,'Bangkok context definitions'!F19,'2020 indicators'!Z:Z,"&lt;&gt;Bangkok Liveability Framework sub*",'2020 indicators'!T:T,"Completed")</f>
        <v>0</v>
      </c>
      <c r="P19" s="205"/>
      <c r="Q19" s="204">
        <f>COUNTIF('2020 indicators'!F:F,'Bangkok context definitions'!F19)</f>
        <v>2</v>
      </c>
      <c r="R19" s="182">
        <f t="shared" si="0"/>
        <v>0</v>
      </c>
      <c r="S19" s="182">
        <f t="shared" si="1"/>
        <v>0</v>
      </c>
      <c r="T19" s="183" t="str">
        <f t="shared" si="3"/>
        <v/>
      </c>
    </row>
    <row r="20" spans="1:20" ht="30" customHeight="1" x14ac:dyDescent="0.25">
      <c r="A20" s="218"/>
      <c r="B20" s="221"/>
      <c r="C20" s="221"/>
      <c r="D20" s="221"/>
      <c r="E20" s="179">
        <v>17</v>
      </c>
      <c r="F20" s="180" t="s">
        <v>1823</v>
      </c>
      <c r="G20" s="180" t="s">
        <v>1910</v>
      </c>
      <c r="H20" s="181" t="s">
        <v>1972</v>
      </c>
      <c r="I20" s="204">
        <f>COUNTIFS('2020 indicators'!F:F,'Bangkok context definitions'!F20,'2020 indicators'!Z:Z,"Bangkok Liveability Framework sub*")</f>
        <v>7</v>
      </c>
      <c r="J20" s="204">
        <f>COUNTIFS('2020 indicators'!F:F,'Bangkok context definitions'!F20,'2020 indicators'!Z:Z,"Bangkok Liveability Framework sub*",'2020 indicators'!U:U,TRUE)</f>
        <v>1</v>
      </c>
      <c r="K20" s="205">
        <f>COUNTIFS('2020 indicators'!F:F,'Bangkok context definitions'!F20,'2020 indicators'!Z:Z,"Bangkok Liveability Framework sub*",'2020 indicators'!T:T,"Completed")</f>
        <v>0</v>
      </c>
      <c r="L20" s="205"/>
      <c r="M20" s="205">
        <f t="shared" si="2"/>
        <v>4</v>
      </c>
      <c r="N20" s="205">
        <f>COUNTIFS('2020 indicators'!F:F,'Bangkok context definitions'!F20,'2020 indicators'!Z:Z,"&lt;&gt;Bangkok Liveability Framework sub*",'2020 indicators'!U:U,TRUE)</f>
        <v>4</v>
      </c>
      <c r="O20" s="205">
        <f>COUNTIFS('2020 indicators'!F:F,'Bangkok context definitions'!F20,'2020 indicators'!Z:Z,"&lt;&gt;Bangkok Liveability Framework sub*",'2020 indicators'!T:T,"Completed")</f>
        <v>4</v>
      </c>
      <c r="P20" s="205"/>
      <c r="Q20" s="204">
        <f>COUNTIF('2020 indicators'!F:F,'Bangkok context definitions'!F20)</f>
        <v>11</v>
      </c>
      <c r="R20" s="182">
        <f t="shared" si="0"/>
        <v>5</v>
      </c>
      <c r="S20" s="182">
        <f t="shared" si="1"/>
        <v>4</v>
      </c>
      <c r="T20" s="183">
        <f t="shared" si="3"/>
        <v>0.8</v>
      </c>
    </row>
    <row r="21" spans="1:20" ht="30" customHeight="1" x14ac:dyDescent="0.25">
      <c r="A21" s="218"/>
      <c r="B21" s="221"/>
      <c r="C21" s="221"/>
      <c r="D21" s="221"/>
      <c r="E21" s="179">
        <v>18</v>
      </c>
      <c r="F21" s="180" t="s">
        <v>1836</v>
      </c>
      <c r="G21" s="180" t="s">
        <v>1911</v>
      </c>
      <c r="H21" s="181" t="s">
        <v>1973</v>
      </c>
      <c r="I21" s="204">
        <f>COUNTIFS('2020 indicators'!F:F,'Bangkok context definitions'!F21,'2020 indicators'!Z:Z,"Bangkok Liveability Framework sub*")</f>
        <v>3</v>
      </c>
      <c r="J21" s="204">
        <f>COUNTIFS('2020 indicators'!F:F,'Bangkok context definitions'!F21,'2020 indicators'!Z:Z,"Bangkok Liveability Framework sub*",'2020 indicators'!U:U,TRUE)</f>
        <v>2</v>
      </c>
      <c r="K21" s="205">
        <f>COUNTIFS('2020 indicators'!F:F,'Bangkok context definitions'!F21,'2020 indicators'!Z:Z,"Bangkok Liveability Framework sub*",'2020 indicators'!T:T,"Completed")</f>
        <v>0</v>
      </c>
      <c r="L21" s="205"/>
      <c r="M21" s="205">
        <f t="shared" si="2"/>
        <v>1</v>
      </c>
      <c r="N21" s="205">
        <f>COUNTIFS('2020 indicators'!F:F,'Bangkok context definitions'!F21,'2020 indicators'!Z:Z,"&lt;&gt;Bangkok Liveability Framework sub*",'2020 indicators'!U:U,TRUE)</f>
        <v>0</v>
      </c>
      <c r="O21" s="205">
        <f>COUNTIFS('2020 indicators'!F:F,'Bangkok context definitions'!F21,'2020 indicators'!Z:Z,"&lt;&gt;Bangkok Liveability Framework sub*",'2020 indicators'!T:T,"Completed")</f>
        <v>0</v>
      </c>
      <c r="P21" s="205"/>
      <c r="Q21" s="204">
        <f>COUNTIF('2020 indicators'!F:F,'Bangkok context definitions'!F21)</f>
        <v>4</v>
      </c>
      <c r="R21" s="182">
        <f t="shared" si="0"/>
        <v>2</v>
      </c>
      <c r="S21" s="182">
        <f t="shared" si="1"/>
        <v>0</v>
      </c>
      <c r="T21" s="183">
        <f t="shared" si="3"/>
        <v>0</v>
      </c>
    </row>
    <row r="22" spans="1:20" ht="30" customHeight="1" x14ac:dyDescent="0.25">
      <c r="A22" s="219"/>
      <c r="B22" s="222"/>
      <c r="C22" s="222"/>
      <c r="D22" s="222"/>
      <c r="E22" s="184">
        <v>19</v>
      </c>
      <c r="F22" s="185" t="s">
        <v>1843</v>
      </c>
      <c r="G22" s="185" t="s">
        <v>1912</v>
      </c>
      <c r="H22" s="186" t="s">
        <v>1974</v>
      </c>
      <c r="I22" s="206">
        <f>COUNTIFS('2020 indicators'!F:F,'Bangkok context definitions'!F22,'2020 indicators'!Z:Z,"Bangkok Liveability Framework sub*")</f>
        <v>3</v>
      </c>
      <c r="J22" s="206">
        <f>COUNTIFS('2020 indicators'!F:F,'Bangkok context definitions'!F22,'2020 indicators'!Z:Z,"Bangkok Liveability Framework sub*",'2020 indicators'!U:U,TRUE)</f>
        <v>2</v>
      </c>
      <c r="K22" s="207">
        <f>COUNTIFS('2020 indicators'!F:F,'Bangkok context definitions'!F22,'2020 indicators'!Z:Z,"Bangkok Liveability Framework sub*",'2020 indicators'!T:T,"Completed")</f>
        <v>0</v>
      </c>
      <c r="L22" s="207"/>
      <c r="M22" s="207">
        <f t="shared" si="2"/>
        <v>4</v>
      </c>
      <c r="N22" s="207">
        <f>COUNTIFS('2020 indicators'!F:F,'Bangkok context definitions'!F22,'2020 indicators'!Z:Z,"&lt;&gt;Bangkok Liveability Framework sub*",'2020 indicators'!U:U,TRUE)</f>
        <v>1</v>
      </c>
      <c r="O22" s="207">
        <f>COUNTIFS('2020 indicators'!F:F,'Bangkok context definitions'!F22,'2020 indicators'!Z:Z,"&lt;&gt;Bangkok Liveability Framework sub*",'2020 indicators'!T:T,"Completed")</f>
        <v>0</v>
      </c>
      <c r="P22" s="207"/>
      <c r="Q22" s="206">
        <f>COUNTIF('2020 indicators'!F:F,'Bangkok context definitions'!F22)</f>
        <v>7</v>
      </c>
      <c r="R22" s="187">
        <f t="shared" si="0"/>
        <v>3</v>
      </c>
      <c r="S22" s="187">
        <f t="shared" si="1"/>
        <v>0</v>
      </c>
      <c r="T22" s="188">
        <f t="shared" si="3"/>
        <v>0</v>
      </c>
    </row>
    <row r="23" spans="1:20" ht="30" customHeight="1" x14ac:dyDescent="0.25">
      <c r="A23" s="217">
        <v>4</v>
      </c>
      <c r="B23" s="220" t="s">
        <v>1858</v>
      </c>
      <c r="C23" s="220" t="str">
        <f>SUM(S23:S27)&amp;"/"&amp;SUM(R23:R27)</f>
        <v>3/3</v>
      </c>
      <c r="D23" s="226">
        <f>SUM(S23:S27)/SUM(R23:R27)</f>
        <v>1</v>
      </c>
      <c r="E23" s="174">
        <v>20</v>
      </c>
      <c r="F23" s="175" t="s">
        <v>1859</v>
      </c>
      <c r="G23" s="175" t="s">
        <v>1913</v>
      </c>
      <c r="H23" s="176" t="s">
        <v>1975</v>
      </c>
      <c r="I23" s="202">
        <f>COUNTIFS('2020 indicators'!F:F,'Bangkok context definitions'!F23,'2020 indicators'!Z:Z,"Bangkok Liveability Framework sub*")</f>
        <v>2</v>
      </c>
      <c r="J23" s="202">
        <f>COUNTIFS('2020 indicators'!F:F,'Bangkok context definitions'!F23,'2020 indicators'!Z:Z,"Bangkok Liveability Framework sub*",'2020 indicators'!U:U,TRUE)</f>
        <v>2</v>
      </c>
      <c r="K23" s="203">
        <f>COUNTIFS('2020 indicators'!F:F,'Bangkok context definitions'!F23,'2020 indicators'!Z:Z,"Bangkok Liveability Framework sub*",'2020 indicators'!T:T,"Completed")</f>
        <v>2</v>
      </c>
      <c r="L23" s="203"/>
      <c r="M23" s="203">
        <f t="shared" si="2"/>
        <v>0</v>
      </c>
      <c r="N23" s="203">
        <f>COUNTIFS('2020 indicators'!F:F,'Bangkok context definitions'!F23,'2020 indicators'!Z:Z,"&lt;&gt;Bangkok Liveability Framework sub*",'2020 indicators'!U:U,TRUE)</f>
        <v>0</v>
      </c>
      <c r="O23" s="203">
        <f>COUNTIFS('2020 indicators'!F:F,'Bangkok context definitions'!F23,'2020 indicators'!Z:Z,"&lt;&gt;Bangkok Liveability Framework sub*",'2020 indicators'!T:T,"Completed")</f>
        <v>0</v>
      </c>
      <c r="P23" s="203"/>
      <c r="Q23" s="202">
        <f>COUNTIF('2020 indicators'!F:F,'Bangkok context definitions'!F23)</f>
        <v>2</v>
      </c>
      <c r="R23" s="177">
        <f t="shared" si="0"/>
        <v>2</v>
      </c>
      <c r="S23" s="177">
        <f t="shared" si="1"/>
        <v>2</v>
      </c>
      <c r="T23" s="178">
        <f t="shared" si="3"/>
        <v>1</v>
      </c>
    </row>
    <row r="24" spans="1:20" ht="30" customHeight="1" x14ac:dyDescent="0.25">
      <c r="A24" s="218"/>
      <c r="B24" s="221"/>
      <c r="C24" s="221"/>
      <c r="D24" s="221"/>
      <c r="E24" s="179">
        <v>21</v>
      </c>
      <c r="F24" s="180" t="s">
        <v>1863</v>
      </c>
      <c r="G24" s="180" t="s">
        <v>1914</v>
      </c>
      <c r="H24" s="180" t="s">
        <v>1915</v>
      </c>
      <c r="I24" s="204">
        <f>COUNTIFS('2020 indicators'!F:F,'Bangkok context definitions'!F24,'2020 indicators'!Z:Z,"Bangkok Liveability Framework sub*")</f>
        <v>1</v>
      </c>
      <c r="J24" s="204">
        <f>COUNTIFS('2020 indicators'!F:F,'Bangkok context definitions'!F24,'2020 indicators'!Z:Z,"Bangkok Liveability Framework sub*",'2020 indicators'!U:U,TRUE)</f>
        <v>0</v>
      </c>
      <c r="K24" s="205">
        <f>COUNTIFS('2020 indicators'!F:F,'Bangkok context definitions'!F24,'2020 indicators'!Z:Z,"Bangkok Liveability Framework sub*",'2020 indicators'!T:T,"Completed")</f>
        <v>0</v>
      </c>
      <c r="L24" s="205"/>
      <c r="M24" s="205">
        <f t="shared" si="2"/>
        <v>1</v>
      </c>
      <c r="N24" s="205">
        <f>COUNTIFS('2020 indicators'!F:F,'Bangkok context definitions'!F24,'2020 indicators'!Z:Z,"&lt;&gt;Bangkok Liveability Framework sub*",'2020 indicators'!U:U,TRUE)</f>
        <v>1</v>
      </c>
      <c r="O24" s="205">
        <f>COUNTIFS('2020 indicators'!F:F,'Bangkok context definitions'!F24,'2020 indicators'!Z:Z,"&lt;&gt;Bangkok Liveability Framework sub*",'2020 indicators'!T:T,"Completed")</f>
        <v>1</v>
      </c>
      <c r="P24" s="205"/>
      <c r="Q24" s="204">
        <f>COUNTIF('2020 indicators'!F:F,'Bangkok context definitions'!F24)</f>
        <v>2</v>
      </c>
      <c r="R24" s="182">
        <f t="shared" si="0"/>
        <v>1</v>
      </c>
      <c r="S24" s="182">
        <f t="shared" si="1"/>
        <v>1</v>
      </c>
      <c r="T24" s="183">
        <f t="shared" si="3"/>
        <v>1</v>
      </c>
    </row>
    <row r="25" spans="1:20" ht="50.25" customHeight="1" x14ac:dyDescent="0.25">
      <c r="A25" s="218"/>
      <c r="B25" s="221"/>
      <c r="C25" s="221"/>
      <c r="D25" s="221"/>
      <c r="E25" s="179">
        <v>22</v>
      </c>
      <c r="F25" s="180" t="s">
        <v>1867</v>
      </c>
      <c r="G25" s="180" t="s">
        <v>1916</v>
      </c>
      <c r="H25" s="180" t="s">
        <v>1917</v>
      </c>
      <c r="I25" s="204">
        <f>COUNTIFS('2020 indicators'!F:F,'Bangkok context definitions'!F25,'2020 indicators'!Z:Z,"Bangkok Liveability Framework sub*")</f>
        <v>2</v>
      </c>
      <c r="J25" s="204">
        <f>COUNTIFS('2020 indicators'!F:F,'Bangkok context definitions'!F25,'2020 indicators'!Z:Z,"Bangkok Liveability Framework sub*",'2020 indicators'!U:U,TRUE)</f>
        <v>0</v>
      </c>
      <c r="K25" s="205">
        <f>COUNTIFS('2020 indicators'!F:F,'Bangkok context definitions'!F25,'2020 indicators'!Z:Z,"Bangkok Liveability Framework sub*",'2020 indicators'!T:T,"Completed")</f>
        <v>0</v>
      </c>
      <c r="L25" s="205"/>
      <c r="M25" s="205">
        <f t="shared" si="2"/>
        <v>2</v>
      </c>
      <c r="N25" s="205">
        <f>COUNTIFS('2020 indicators'!F:F,'Bangkok context definitions'!F25,'2020 indicators'!Z:Z,"&lt;&gt;Bangkok Liveability Framework sub*",'2020 indicators'!U:U,TRUE)</f>
        <v>0</v>
      </c>
      <c r="O25" s="205">
        <f>COUNTIFS('2020 indicators'!F:F,'Bangkok context definitions'!F25,'2020 indicators'!Z:Z,"&lt;&gt;Bangkok Liveability Framework sub*",'2020 indicators'!T:T,"Completed")</f>
        <v>0</v>
      </c>
      <c r="P25" s="205"/>
      <c r="Q25" s="204">
        <f>COUNTIF('2020 indicators'!F:F,'Bangkok context definitions'!F25)</f>
        <v>4</v>
      </c>
      <c r="R25" s="182">
        <f t="shared" si="0"/>
        <v>0</v>
      </c>
      <c r="S25" s="182">
        <f t="shared" si="1"/>
        <v>0</v>
      </c>
      <c r="T25" s="183" t="str">
        <f t="shared" si="3"/>
        <v/>
      </c>
    </row>
    <row r="26" spans="1:20" ht="30" customHeight="1" x14ac:dyDescent="0.25">
      <c r="A26" s="218"/>
      <c r="B26" s="221"/>
      <c r="C26" s="221"/>
      <c r="D26" s="221"/>
      <c r="E26" s="179">
        <v>23</v>
      </c>
      <c r="F26" s="180" t="s">
        <v>1873</v>
      </c>
      <c r="G26" s="180" t="s">
        <v>1918</v>
      </c>
      <c r="H26" s="181" t="s">
        <v>1976</v>
      </c>
      <c r="I26" s="204">
        <f>COUNTIFS('2020 indicators'!F:F,'Bangkok context definitions'!F26,'2020 indicators'!Z:Z,"Bangkok Liveability Framework sub*")</f>
        <v>3</v>
      </c>
      <c r="J26" s="204">
        <f>COUNTIFS('2020 indicators'!F:F,'Bangkok context definitions'!F26,'2020 indicators'!Z:Z,"Bangkok Liveability Framework sub*",'2020 indicators'!U:U,TRUE)</f>
        <v>0</v>
      </c>
      <c r="K26" s="205">
        <f>COUNTIFS('2020 indicators'!F:F,'Bangkok context definitions'!F26,'2020 indicators'!Z:Z,"Bangkok Liveability Framework sub*",'2020 indicators'!T:T,"Completed")</f>
        <v>0</v>
      </c>
      <c r="L26" s="205"/>
      <c r="M26" s="205">
        <f t="shared" si="2"/>
        <v>0</v>
      </c>
      <c r="N26" s="205">
        <f>COUNTIFS('2020 indicators'!F:F,'Bangkok context definitions'!F26,'2020 indicators'!Z:Z,"&lt;&gt;Bangkok Liveability Framework sub*",'2020 indicators'!U:U,TRUE)</f>
        <v>0</v>
      </c>
      <c r="O26" s="205">
        <f>COUNTIFS('2020 indicators'!F:F,'Bangkok context definitions'!F26,'2020 indicators'!Z:Z,"&lt;&gt;Bangkok Liveability Framework sub*",'2020 indicators'!T:T,"Completed")</f>
        <v>0</v>
      </c>
      <c r="P26" s="205"/>
      <c r="Q26" s="204">
        <f>COUNTIF('2020 indicators'!F:F,'Bangkok context definitions'!F26)</f>
        <v>3</v>
      </c>
      <c r="R26" s="182">
        <f t="shared" si="0"/>
        <v>0</v>
      </c>
      <c r="S26" s="182">
        <f t="shared" si="1"/>
        <v>0</v>
      </c>
      <c r="T26" s="183" t="str">
        <f t="shared" si="3"/>
        <v/>
      </c>
    </row>
    <row r="27" spans="1:20" ht="30" customHeight="1" x14ac:dyDescent="0.25">
      <c r="A27" s="219"/>
      <c r="B27" s="222"/>
      <c r="C27" s="222"/>
      <c r="D27" s="222"/>
      <c r="E27" s="184">
        <v>24</v>
      </c>
      <c r="F27" s="185" t="s">
        <v>45</v>
      </c>
      <c r="G27" s="185" t="s">
        <v>1919</v>
      </c>
      <c r="H27" s="186" t="s">
        <v>1977</v>
      </c>
      <c r="I27" s="206">
        <f>COUNTIFS('2020 indicators'!F:F,'Bangkok context definitions'!F27,'2020 indicators'!Z:Z,"Bangkok Liveability Framework sub*")</f>
        <v>1</v>
      </c>
      <c r="J27" s="206">
        <f>COUNTIFS('2020 indicators'!F:F,'Bangkok context definitions'!F27,'2020 indicators'!Z:Z,"Bangkok Liveability Framework sub*",'2020 indicators'!U:U,TRUE)</f>
        <v>0</v>
      </c>
      <c r="K27" s="207">
        <f>COUNTIFS('2020 indicators'!F:F,'Bangkok context definitions'!F27,'2020 indicators'!Z:Z,"Bangkok Liveability Framework sub*",'2020 indicators'!T:T,"Completed")</f>
        <v>0</v>
      </c>
      <c r="L27" s="207"/>
      <c r="M27" s="207">
        <f t="shared" si="2"/>
        <v>7</v>
      </c>
      <c r="N27" s="207">
        <f>COUNTIFS('2020 indicators'!F:F,'Bangkok context definitions'!F27,'2020 indicators'!Z:Z,"&lt;&gt;Bangkok Liveability Framework sub*",'2020 indicators'!U:U,TRUE)</f>
        <v>0</v>
      </c>
      <c r="O27" s="207">
        <f>COUNTIFS('2020 indicators'!F:F,'Bangkok context definitions'!F27,'2020 indicators'!Z:Z,"&lt;&gt;Bangkok Liveability Framework sub*",'2020 indicators'!T:T,"Completed")</f>
        <v>0</v>
      </c>
      <c r="P27" s="207"/>
      <c r="Q27" s="206">
        <f>COUNTIF('2020 indicators'!F:F,'Bangkok context definitions'!F27)</f>
        <v>8</v>
      </c>
      <c r="R27" s="187">
        <f t="shared" si="0"/>
        <v>0</v>
      </c>
      <c r="S27" s="187">
        <f t="shared" si="1"/>
        <v>0</v>
      </c>
      <c r="T27" s="188" t="str">
        <f t="shared" si="3"/>
        <v/>
      </c>
    </row>
    <row r="28" spans="1:20" ht="15" customHeight="1" x14ac:dyDescent="0.25">
      <c r="A28" s="189"/>
      <c r="B28" s="190"/>
      <c r="C28" s="190"/>
      <c r="D28" s="190"/>
      <c r="E28" s="191"/>
      <c r="F28" s="192"/>
      <c r="G28" s="192" t="s">
        <v>375</v>
      </c>
      <c r="H28" s="193"/>
      <c r="I28" s="208">
        <f>SUM(I4:I27)</f>
        <v>62</v>
      </c>
      <c r="J28" s="208">
        <f t="shared" ref="J28:S28" si="4">SUM(J4:J27)</f>
        <v>19</v>
      </c>
      <c r="K28" s="208">
        <f t="shared" si="4"/>
        <v>11</v>
      </c>
      <c r="L28" s="208"/>
      <c r="M28" s="208">
        <f t="shared" si="4"/>
        <v>65</v>
      </c>
      <c r="N28" s="208">
        <f t="shared" si="4"/>
        <v>41</v>
      </c>
      <c r="O28" s="208">
        <f t="shared" si="4"/>
        <v>38</v>
      </c>
      <c r="P28" s="208"/>
      <c r="Q28" s="208">
        <f t="shared" si="4"/>
        <v>127</v>
      </c>
      <c r="R28" s="194">
        <f t="shared" si="4"/>
        <v>60</v>
      </c>
      <c r="S28" s="194">
        <f t="shared" si="4"/>
        <v>49</v>
      </c>
      <c r="T28" s="195">
        <f t="shared" si="3"/>
        <v>0.81666666666666665</v>
      </c>
    </row>
    <row r="29" spans="1:20" ht="15" customHeight="1" x14ac:dyDescent="0.25">
      <c r="A29" s="196"/>
      <c r="E29" s="197"/>
      <c r="F29" s="198"/>
      <c r="G29" s="198" t="s">
        <v>375</v>
      </c>
      <c r="H29" s="198"/>
      <c r="T29" s="199"/>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36" priority="2">
      <formula>AND($T4&gt;0,$T4&lt;1)</formula>
    </cfRule>
    <cfRule type="expression" dxfId="135" priority="3">
      <formula>$T4=0</formula>
    </cfRule>
    <cfRule type="expression" dxfId="134" priority="4">
      <formula>$T4=1</formula>
    </cfRule>
    <cfRule type="expression" dxfId="133"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115" zoomScaleNormal="115" workbookViewId="0">
      <pane xSplit="9" ySplit="3" topLeftCell="J22" activePane="bottomRight" state="frozen"/>
      <selection pane="topRight" activeCell="J1" sqref="J1"/>
      <selection pane="bottomLeft" activeCell="A4" sqref="A4"/>
      <selection pane="bottomRight" activeCell="H37" sqref="H37"/>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0" customWidth="1"/>
    <col min="24" max="24" width="20.140625" style="8" customWidth="1"/>
    <col min="25" max="25" width="2.42578125" customWidth="1"/>
    <col min="26" max="26" width="27.42578125" customWidth="1"/>
  </cols>
  <sheetData>
    <row r="1" spans="1:26" ht="15" customHeight="1" x14ac:dyDescent="0.25">
      <c r="B1" s="227" t="s">
        <v>1659</v>
      </c>
      <c r="C1" s="227"/>
      <c r="D1" s="142"/>
      <c r="E1" s="227" t="s">
        <v>4</v>
      </c>
      <c r="F1" s="227"/>
      <c r="G1" s="142"/>
      <c r="H1" s="227" t="s">
        <v>1660</v>
      </c>
      <c r="I1" s="227"/>
      <c r="J1" s="142" t="s">
        <v>1661</v>
      </c>
      <c r="K1" s="142"/>
      <c r="L1" s="227" t="s">
        <v>307</v>
      </c>
      <c r="M1" s="227"/>
      <c r="N1" s="227"/>
      <c r="O1" s="227"/>
      <c r="P1" s="227"/>
      <c r="Q1" s="143"/>
      <c r="R1" s="143"/>
      <c r="S1" s="143"/>
      <c r="T1" s="142" t="s">
        <v>1662</v>
      </c>
      <c r="U1" s="142" t="s">
        <v>1663</v>
      </c>
      <c r="V1" s="142"/>
      <c r="W1" s="227" t="s">
        <v>1664</v>
      </c>
      <c r="X1" s="227"/>
      <c r="Y1" s="142"/>
      <c r="Z1" s="142" t="s">
        <v>1665</v>
      </c>
    </row>
    <row r="2" spans="1:26" ht="15" customHeight="1" x14ac:dyDescent="0.25">
      <c r="B2" s="111" t="s">
        <v>1652</v>
      </c>
      <c r="C2" s="111" t="s">
        <v>1666</v>
      </c>
      <c r="D2" s="111"/>
      <c r="E2" s="111" t="s">
        <v>1652</v>
      </c>
      <c r="F2" s="111" t="s">
        <v>79</v>
      </c>
      <c r="G2" s="111"/>
      <c r="H2" s="144" t="s">
        <v>1652</v>
      </c>
      <c r="I2" s="145" t="s">
        <v>1666</v>
      </c>
      <c r="J2" s="145"/>
      <c r="K2" s="111"/>
      <c r="L2" s="228" t="s">
        <v>1667</v>
      </c>
      <c r="M2" s="228"/>
      <c r="N2" s="228"/>
      <c r="O2" s="145"/>
      <c r="P2" s="145" t="s">
        <v>79</v>
      </c>
      <c r="Q2" s="146" t="s">
        <v>1668</v>
      </c>
      <c r="R2" s="229" t="s">
        <v>1669</v>
      </c>
      <c r="S2" s="229" t="s">
        <v>1670</v>
      </c>
      <c r="T2" s="147"/>
      <c r="U2" s="147"/>
      <c r="V2" s="111"/>
      <c r="W2" s="144" t="s">
        <v>645</v>
      </c>
      <c r="X2" s="145" t="s">
        <v>672</v>
      </c>
      <c r="Y2" s="111"/>
      <c r="Z2" s="111"/>
    </row>
    <row r="3" spans="1:26" s="5" customFormat="1" ht="15" customHeight="1" x14ac:dyDescent="0.25">
      <c r="A3" s="148"/>
      <c r="B3" s="148"/>
      <c r="C3" s="148"/>
      <c r="D3" s="148"/>
      <c r="E3" s="148"/>
      <c r="F3" s="148"/>
      <c r="G3" s="148"/>
      <c r="H3" s="149"/>
      <c r="I3" s="150"/>
      <c r="J3" s="150"/>
      <c r="K3" s="148"/>
      <c r="L3" s="151" t="s">
        <v>1671</v>
      </c>
      <c r="M3" s="151" t="s">
        <v>1672</v>
      </c>
      <c r="N3" s="151" t="s">
        <v>1673</v>
      </c>
      <c r="O3" s="130"/>
      <c r="P3" s="130"/>
      <c r="Q3" s="135"/>
      <c r="R3" s="230"/>
      <c r="S3" s="230"/>
      <c r="T3" s="152"/>
      <c r="U3" s="152"/>
      <c r="V3" s="148"/>
      <c r="W3" s="149"/>
      <c r="X3" s="153"/>
      <c r="Y3" s="148"/>
      <c r="Z3" s="148"/>
    </row>
    <row r="4" spans="1:26" s="5" customFormat="1" ht="15" customHeight="1" x14ac:dyDescent="0.25">
      <c r="H4" s="154"/>
      <c r="I4" s="155"/>
      <c r="J4" s="155"/>
      <c r="L4" s="156"/>
      <c r="M4" s="156"/>
      <c r="N4" s="156"/>
      <c r="O4" s="18"/>
      <c r="P4" s="18"/>
      <c r="Q4" s="100"/>
      <c r="R4" s="157"/>
      <c r="S4" s="157"/>
      <c r="T4" s="158"/>
      <c r="U4" s="158"/>
      <c r="W4" s="154"/>
      <c r="X4" s="159"/>
    </row>
    <row r="5" spans="1:26" x14ac:dyDescent="0.25">
      <c r="A5">
        <f>ROW(A5)-4</f>
        <v>1</v>
      </c>
      <c r="B5">
        <v>1</v>
      </c>
      <c r="C5" t="s">
        <v>1674</v>
      </c>
      <c r="E5">
        <v>1</v>
      </c>
      <c r="F5" t="s">
        <v>1675</v>
      </c>
      <c r="H5" s="160">
        <v>21</v>
      </c>
      <c r="I5" s="161">
        <v>3</v>
      </c>
      <c r="J5" t="s">
        <v>1676</v>
      </c>
      <c r="P5" t="s">
        <v>1677</v>
      </c>
      <c r="Q5" s="8" t="s">
        <v>1654</v>
      </c>
      <c r="T5" s="28" t="s">
        <v>1678</v>
      </c>
      <c r="U5" s="28" t="b">
        <f>SUM(IFERROR(SEARCH("Future ",T5,1),0),IFERROR(SEARCH("No longer ",T5,1),0),IFERROR(SEARCH("See  ",T5,1),0))=0</f>
        <v>0</v>
      </c>
      <c r="W5" s="160" t="s">
        <v>1679</v>
      </c>
      <c r="X5" s="162" t="s">
        <v>1680</v>
      </c>
      <c r="Z5" t="s">
        <v>1681</v>
      </c>
    </row>
    <row r="6" spans="1:26" x14ac:dyDescent="0.25">
      <c r="A6">
        <f t="shared" ref="A6:A69" si="0">ROW(A6)-4</f>
        <v>2</v>
      </c>
      <c r="B6">
        <v>1</v>
      </c>
      <c r="C6" t="s">
        <v>1674</v>
      </c>
      <c r="E6">
        <v>1</v>
      </c>
      <c r="F6" t="s">
        <v>1675</v>
      </c>
      <c r="H6" s="160">
        <v>21</v>
      </c>
      <c r="I6" s="161">
        <v>3</v>
      </c>
      <c r="J6" t="s">
        <v>1676</v>
      </c>
      <c r="P6" t="s">
        <v>1682</v>
      </c>
      <c r="Q6" s="8" t="s">
        <v>1654</v>
      </c>
      <c r="R6" s="8" t="s">
        <v>1683</v>
      </c>
      <c r="T6" s="28" t="s">
        <v>1678</v>
      </c>
      <c r="U6" s="28" t="b">
        <f t="shared" ref="U6:U69" si="1">SUM(IFERROR(SEARCH("Future ",T6,1),0),IFERROR(SEARCH("No longer ",T6,1),0),IFERROR(SEARCH("See  ",T6,1),0))=0</f>
        <v>0</v>
      </c>
      <c r="W6" s="160" t="s">
        <v>1679</v>
      </c>
      <c r="X6" s="162" t="s">
        <v>1680</v>
      </c>
      <c r="Z6" t="s">
        <v>1681</v>
      </c>
    </row>
    <row r="7" spans="1:26" x14ac:dyDescent="0.25">
      <c r="A7">
        <f t="shared" si="0"/>
        <v>3</v>
      </c>
      <c r="B7">
        <v>1</v>
      </c>
      <c r="C7" t="s">
        <v>1674</v>
      </c>
      <c r="E7">
        <v>2</v>
      </c>
      <c r="F7" t="s">
        <v>1684</v>
      </c>
      <c r="H7" s="160">
        <v>22</v>
      </c>
      <c r="I7" s="161">
        <v>3</v>
      </c>
      <c r="J7" t="s">
        <v>1685</v>
      </c>
      <c r="L7" t="s">
        <v>1686</v>
      </c>
      <c r="M7">
        <v>20190617</v>
      </c>
      <c r="N7" s="8" t="s">
        <v>1687</v>
      </c>
      <c r="P7" s="1" t="s">
        <v>1237</v>
      </c>
      <c r="Q7" s="137" t="s">
        <v>1688</v>
      </c>
      <c r="T7" s="28" t="s">
        <v>1689</v>
      </c>
      <c r="U7" s="28" t="b">
        <f t="shared" si="1"/>
        <v>1</v>
      </c>
      <c r="W7" s="160" t="s">
        <v>1628</v>
      </c>
      <c r="X7" s="162"/>
    </row>
    <row r="8" spans="1:26" x14ac:dyDescent="0.25">
      <c r="A8">
        <f t="shared" si="0"/>
        <v>4</v>
      </c>
      <c r="B8">
        <v>1</v>
      </c>
      <c r="C8" t="s">
        <v>1674</v>
      </c>
      <c r="E8">
        <v>2</v>
      </c>
      <c r="F8" t="s">
        <v>1684</v>
      </c>
      <c r="H8" s="160">
        <v>22</v>
      </c>
      <c r="I8" s="161">
        <v>3</v>
      </c>
      <c r="J8" t="s">
        <v>1685</v>
      </c>
      <c r="L8" t="s">
        <v>1686</v>
      </c>
      <c r="M8">
        <v>20190617</v>
      </c>
      <c r="N8" s="8" t="s">
        <v>1687</v>
      </c>
      <c r="P8" s="1" t="s">
        <v>1238</v>
      </c>
      <c r="Q8" s="137" t="s">
        <v>1688</v>
      </c>
      <c r="T8" s="28" t="s">
        <v>1689</v>
      </c>
      <c r="U8" s="28" t="b">
        <f t="shared" si="1"/>
        <v>1</v>
      </c>
      <c r="W8" s="160" t="s">
        <v>1628</v>
      </c>
      <c r="X8" s="162"/>
    </row>
    <row r="9" spans="1:26" x14ac:dyDescent="0.25">
      <c r="A9">
        <f t="shared" si="0"/>
        <v>5</v>
      </c>
      <c r="B9">
        <v>1</v>
      </c>
      <c r="C9" t="s">
        <v>1674</v>
      </c>
      <c r="E9">
        <v>2</v>
      </c>
      <c r="F9" t="s">
        <v>1684</v>
      </c>
      <c r="H9" s="160">
        <v>22</v>
      </c>
      <c r="I9" s="161">
        <v>3</v>
      </c>
      <c r="J9" t="s">
        <v>1685</v>
      </c>
      <c r="L9" t="s">
        <v>1686</v>
      </c>
      <c r="M9">
        <v>20190617</v>
      </c>
      <c r="N9" s="8" t="s">
        <v>1687</v>
      </c>
      <c r="P9" s="1" t="s">
        <v>1239</v>
      </c>
      <c r="Q9" s="137" t="s">
        <v>1652</v>
      </c>
      <c r="T9" s="28" t="s">
        <v>1689</v>
      </c>
      <c r="U9" s="28" t="b">
        <f t="shared" si="1"/>
        <v>1</v>
      </c>
      <c r="W9" s="160" t="s">
        <v>1628</v>
      </c>
      <c r="X9" s="162"/>
    </row>
    <row r="10" spans="1:26" x14ac:dyDescent="0.25">
      <c r="A10">
        <f t="shared" si="0"/>
        <v>6</v>
      </c>
      <c r="B10">
        <v>1</v>
      </c>
      <c r="C10" t="s">
        <v>1674</v>
      </c>
      <c r="E10">
        <v>2</v>
      </c>
      <c r="F10" t="s">
        <v>1684</v>
      </c>
      <c r="H10" s="160">
        <v>22</v>
      </c>
      <c r="I10" s="161">
        <v>3</v>
      </c>
      <c r="J10" t="s">
        <v>1685</v>
      </c>
      <c r="P10" t="s">
        <v>1978</v>
      </c>
      <c r="Q10" s="8" t="s">
        <v>1652</v>
      </c>
      <c r="R10" s="8" t="s">
        <v>1690</v>
      </c>
      <c r="T10" s="28" t="s">
        <v>1678</v>
      </c>
      <c r="U10" s="28" t="b">
        <f t="shared" si="1"/>
        <v>0</v>
      </c>
      <c r="W10" s="160" t="s">
        <v>1679</v>
      </c>
      <c r="X10" s="162" t="s">
        <v>1680</v>
      </c>
      <c r="Z10" t="s">
        <v>1979</v>
      </c>
    </row>
    <row r="11" spans="1:26" x14ac:dyDescent="0.25">
      <c r="A11">
        <f t="shared" si="0"/>
        <v>7</v>
      </c>
      <c r="B11">
        <v>1</v>
      </c>
      <c r="C11" t="s">
        <v>1674</v>
      </c>
      <c r="E11">
        <v>2</v>
      </c>
      <c r="F11" t="s">
        <v>1684</v>
      </c>
      <c r="H11" s="160">
        <v>22</v>
      </c>
      <c r="I11" s="161">
        <v>3</v>
      </c>
      <c r="J11" t="s">
        <v>1685</v>
      </c>
      <c r="L11" t="s">
        <v>1686</v>
      </c>
      <c r="M11">
        <v>20190617</v>
      </c>
      <c r="N11" s="8" t="s">
        <v>1687</v>
      </c>
      <c r="P11" t="s">
        <v>1693</v>
      </c>
      <c r="Q11" s="8" t="s">
        <v>1654</v>
      </c>
      <c r="R11" s="8" t="s">
        <v>1690</v>
      </c>
      <c r="T11" s="28" t="s">
        <v>1689</v>
      </c>
      <c r="U11" s="28" t="b">
        <f t="shared" si="1"/>
        <v>1</v>
      </c>
      <c r="W11" s="160" t="s">
        <v>1679</v>
      </c>
      <c r="X11" s="162" t="s">
        <v>1680</v>
      </c>
      <c r="Z11" t="s">
        <v>1692</v>
      </c>
    </row>
    <row r="12" spans="1:26" x14ac:dyDescent="0.25">
      <c r="A12">
        <f t="shared" si="0"/>
        <v>8</v>
      </c>
      <c r="B12">
        <v>1</v>
      </c>
      <c r="C12" t="s">
        <v>1674</v>
      </c>
      <c r="E12">
        <v>3</v>
      </c>
      <c r="F12" t="s">
        <v>1694</v>
      </c>
      <c r="H12" s="160">
        <v>11</v>
      </c>
      <c r="I12" s="161">
        <v>2.2000000000000002</v>
      </c>
      <c r="J12" t="s">
        <v>1685</v>
      </c>
      <c r="L12" t="s">
        <v>1695</v>
      </c>
      <c r="M12" s="28" t="s">
        <v>1696</v>
      </c>
      <c r="N12" s="8" t="s">
        <v>1697</v>
      </c>
      <c r="P12" t="s">
        <v>1497</v>
      </c>
      <c r="Q12" s="8" t="s">
        <v>1653</v>
      </c>
      <c r="T12" s="28" t="s">
        <v>1689</v>
      </c>
      <c r="U12" s="28" t="b">
        <f t="shared" si="1"/>
        <v>1</v>
      </c>
      <c r="W12" s="160" t="s">
        <v>1698</v>
      </c>
      <c r="X12" s="162"/>
    </row>
    <row r="13" spans="1:26" x14ac:dyDescent="0.25">
      <c r="A13">
        <f t="shared" si="0"/>
        <v>9</v>
      </c>
      <c r="B13">
        <v>1</v>
      </c>
      <c r="C13" t="s">
        <v>1674</v>
      </c>
      <c r="E13">
        <v>3</v>
      </c>
      <c r="F13" t="s">
        <v>1694</v>
      </c>
      <c r="H13" s="160">
        <v>11</v>
      </c>
      <c r="I13" s="161">
        <v>2.2000000000000002</v>
      </c>
      <c r="J13" t="s">
        <v>1685</v>
      </c>
      <c r="L13" t="s">
        <v>1686</v>
      </c>
      <c r="M13">
        <v>20190809</v>
      </c>
      <c r="N13" s="8" t="s">
        <v>1699</v>
      </c>
      <c r="P13" t="s">
        <v>1266</v>
      </c>
      <c r="Q13" s="8" t="s">
        <v>1652</v>
      </c>
      <c r="S13" s="28" t="s">
        <v>1536</v>
      </c>
      <c r="T13" s="28" t="s">
        <v>1689</v>
      </c>
      <c r="U13" s="28" t="b">
        <f t="shared" si="1"/>
        <v>1</v>
      </c>
      <c r="W13" s="160" t="s">
        <v>1628</v>
      </c>
      <c r="X13" s="162"/>
    </row>
    <row r="14" spans="1:26" x14ac:dyDescent="0.25">
      <c r="A14">
        <f t="shared" si="0"/>
        <v>10</v>
      </c>
      <c r="B14">
        <v>1</v>
      </c>
      <c r="C14" t="s">
        <v>1674</v>
      </c>
      <c r="E14">
        <v>3</v>
      </c>
      <c r="F14" t="s">
        <v>1694</v>
      </c>
      <c r="H14" s="160">
        <v>11</v>
      </c>
      <c r="I14" s="161">
        <v>2.2000000000000002</v>
      </c>
      <c r="J14" t="s">
        <v>1685</v>
      </c>
      <c r="L14" t="s">
        <v>1686</v>
      </c>
      <c r="M14">
        <v>20190809</v>
      </c>
      <c r="N14" s="8" t="s">
        <v>1699</v>
      </c>
      <c r="P14" t="s">
        <v>1285</v>
      </c>
      <c r="Q14" s="8" t="s">
        <v>1652</v>
      </c>
      <c r="T14" s="28" t="s">
        <v>1689</v>
      </c>
      <c r="U14" s="28" t="b">
        <f t="shared" si="1"/>
        <v>1</v>
      </c>
      <c r="W14" s="160" t="s">
        <v>1628</v>
      </c>
      <c r="X14" s="162"/>
    </row>
    <row r="15" spans="1:26" x14ac:dyDescent="0.25">
      <c r="A15">
        <f t="shared" si="0"/>
        <v>11</v>
      </c>
      <c r="B15">
        <v>1</v>
      </c>
      <c r="C15" t="s">
        <v>1674</v>
      </c>
      <c r="E15">
        <v>3</v>
      </c>
      <c r="F15" t="s">
        <v>1694</v>
      </c>
      <c r="H15" s="160">
        <v>11</v>
      </c>
      <c r="I15" s="161">
        <v>2.2000000000000002</v>
      </c>
      <c r="J15" t="s">
        <v>1685</v>
      </c>
      <c r="L15" t="s">
        <v>1686</v>
      </c>
      <c r="M15">
        <v>20190809</v>
      </c>
      <c r="N15" s="8" t="s">
        <v>1699</v>
      </c>
      <c r="P15" t="s">
        <v>1286</v>
      </c>
      <c r="Q15" s="8" t="s">
        <v>1652</v>
      </c>
      <c r="T15" s="28" t="s">
        <v>1689</v>
      </c>
      <c r="U15" s="28" t="b">
        <f t="shared" si="1"/>
        <v>1</v>
      </c>
      <c r="W15" s="160" t="s">
        <v>1628</v>
      </c>
      <c r="X15" s="162"/>
    </row>
    <row r="16" spans="1:26" x14ac:dyDescent="0.25">
      <c r="A16">
        <f t="shared" si="0"/>
        <v>12</v>
      </c>
      <c r="B16">
        <v>1</v>
      </c>
      <c r="C16" t="s">
        <v>1674</v>
      </c>
      <c r="E16">
        <v>3</v>
      </c>
      <c r="F16" t="s">
        <v>1694</v>
      </c>
      <c r="H16" s="160">
        <v>11</v>
      </c>
      <c r="I16" s="161">
        <v>2.2000000000000002</v>
      </c>
      <c r="J16" t="s">
        <v>1685</v>
      </c>
      <c r="P16" t="s">
        <v>1700</v>
      </c>
      <c r="Q16" s="8" t="s">
        <v>1701</v>
      </c>
      <c r="T16" s="28" t="s">
        <v>1702</v>
      </c>
      <c r="U16" s="28" t="b">
        <f t="shared" si="1"/>
        <v>0</v>
      </c>
      <c r="W16" s="160" t="s">
        <v>1679</v>
      </c>
      <c r="X16" s="162" t="s">
        <v>1680</v>
      </c>
      <c r="Z16" t="s">
        <v>1703</v>
      </c>
    </row>
    <row r="17" spans="1:26" x14ac:dyDescent="0.25">
      <c r="A17">
        <f t="shared" si="0"/>
        <v>13</v>
      </c>
      <c r="B17">
        <v>1</v>
      </c>
      <c r="C17" t="s">
        <v>1674</v>
      </c>
      <c r="E17">
        <v>3</v>
      </c>
      <c r="F17" t="s">
        <v>1694</v>
      </c>
      <c r="H17" s="160">
        <v>11</v>
      </c>
      <c r="I17" s="161">
        <v>2.2000000000000002</v>
      </c>
      <c r="J17" t="s">
        <v>1685</v>
      </c>
      <c r="P17" t="s">
        <v>9</v>
      </c>
      <c r="Q17" s="8" t="s">
        <v>1704</v>
      </c>
      <c r="T17" s="28" t="s">
        <v>1702</v>
      </c>
      <c r="U17" s="28" t="b">
        <f t="shared" si="1"/>
        <v>0</v>
      </c>
      <c r="W17" s="160" t="s">
        <v>1679</v>
      </c>
      <c r="X17" s="162" t="s">
        <v>1680</v>
      </c>
      <c r="Z17" t="s">
        <v>1703</v>
      </c>
    </row>
    <row r="18" spans="1:26" x14ac:dyDescent="0.25">
      <c r="A18">
        <f t="shared" si="0"/>
        <v>14</v>
      </c>
      <c r="B18">
        <v>1</v>
      </c>
      <c r="C18" t="s">
        <v>1674</v>
      </c>
      <c r="E18">
        <v>3</v>
      </c>
      <c r="F18" t="s">
        <v>1694</v>
      </c>
      <c r="H18" s="160">
        <v>11</v>
      </c>
      <c r="I18" s="161">
        <v>2.2000000000000002</v>
      </c>
      <c r="J18" t="s">
        <v>1685</v>
      </c>
      <c r="P18" t="s">
        <v>1705</v>
      </c>
      <c r="Q18" s="8" t="s">
        <v>1654</v>
      </c>
      <c r="R18" s="8" t="s">
        <v>1706</v>
      </c>
      <c r="T18" s="28" t="s">
        <v>1678</v>
      </c>
      <c r="U18" s="28" t="b">
        <f t="shared" si="1"/>
        <v>0</v>
      </c>
      <c r="W18" s="160" t="s">
        <v>1679</v>
      </c>
      <c r="X18" s="162" t="s">
        <v>1680</v>
      </c>
      <c r="Z18" t="s">
        <v>1707</v>
      </c>
    </row>
    <row r="19" spans="1:26" x14ac:dyDescent="0.25">
      <c r="A19">
        <f t="shared" si="0"/>
        <v>15</v>
      </c>
      <c r="B19">
        <v>1</v>
      </c>
      <c r="C19" t="s">
        <v>1674</v>
      </c>
      <c r="E19">
        <v>4</v>
      </c>
      <c r="F19" t="s">
        <v>1708</v>
      </c>
      <c r="H19" s="160">
        <v>12</v>
      </c>
      <c r="I19" s="161">
        <v>2.2000000000000002</v>
      </c>
      <c r="J19" t="s">
        <v>1709</v>
      </c>
      <c r="L19" t="s">
        <v>1686</v>
      </c>
      <c r="M19">
        <v>20190930</v>
      </c>
      <c r="N19" s="8" t="s">
        <v>1710</v>
      </c>
      <c r="P19" t="s">
        <v>2003</v>
      </c>
      <c r="Q19" s="8" t="s">
        <v>1652</v>
      </c>
      <c r="T19" s="28" t="s">
        <v>1689</v>
      </c>
      <c r="U19" s="28" t="b">
        <f t="shared" si="1"/>
        <v>1</v>
      </c>
      <c r="W19" s="160" t="s">
        <v>1628</v>
      </c>
      <c r="X19" s="162"/>
    </row>
    <row r="20" spans="1:26" x14ac:dyDescent="0.25">
      <c r="A20">
        <f t="shared" si="0"/>
        <v>16</v>
      </c>
      <c r="B20">
        <v>1</v>
      </c>
      <c r="C20" t="s">
        <v>1674</v>
      </c>
      <c r="E20">
        <v>4</v>
      </c>
      <c r="F20" t="s">
        <v>1708</v>
      </c>
      <c r="H20" s="160">
        <v>12</v>
      </c>
      <c r="I20" s="161">
        <v>2.2000000000000002</v>
      </c>
      <c r="J20" t="s">
        <v>1709</v>
      </c>
      <c r="P20" t="s">
        <v>23</v>
      </c>
      <c r="Q20" s="8" t="s">
        <v>1652</v>
      </c>
      <c r="T20" s="28" t="s">
        <v>1678</v>
      </c>
      <c r="U20" s="28" t="b">
        <f t="shared" si="1"/>
        <v>0</v>
      </c>
      <c r="W20" s="160" t="s">
        <v>1679</v>
      </c>
      <c r="X20" s="162" t="s">
        <v>1680</v>
      </c>
      <c r="Z20" t="s">
        <v>1681</v>
      </c>
    </row>
    <row r="21" spans="1:26" x14ac:dyDescent="0.25">
      <c r="A21">
        <f t="shared" si="0"/>
        <v>17</v>
      </c>
      <c r="B21">
        <v>1</v>
      </c>
      <c r="C21" t="s">
        <v>1674</v>
      </c>
      <c r="E21">
        <v>4</v>
      </c>
      <c r="F21" t="s">
        <v>1708</v>
      </c>
      <c r="H21" s="160">
        <v>12</v>
      </c>
      <c r="I21" s="161">
        <v>2.2000000000000002</v>
      </c>
      <c r="J21" t="s">
        <v>1709</v>
      </c>
      <c r="P21" t="s">
        <v>1712</v>
      </c>
      <c r="Q21" s="8" t="s">
        <v>1713</v>
      </c>
      <c r="R21" s="8">
        <v>16</v>
      </c>
      <c r="T21" s="28" t="s">
        <v>1678</v>
      </c>
      <c r="U21" s="28" t="b">
        <f t="shared" si="1"/>
        <v>0</v>
      </c>
      <c r="W21" s="160" t="s">
        <v>1679</v>
      </c>
      <c r="X21" s="162" t="s">
        <v>1680</v>
      </c>
      <c r="Z21" t="s">
        <v>1681</v>
      </c>
    </row>
    <row r="22" spans="1:26" x14ac:dyDescent="0.25">
      <c r="A22">
        <f t="shared" si="0"/>
        <v>18</v>
      </c>
      <c r="B22">
        <v>1</v>
      </c>
      <c r="C22" t="s">
        <v>1674</v>
      </c>
      <c r="E22">
        <v>4</v>
      </c>
      <c r="F22" t="s">
        <v>1708</v>
      </c>
      <c r="H22" s="160">
        <v>12</v>
      </c>
      <c r="I22" s="161">
        <v>2.2000000000000002</v>
      </c>
      <c r="J22" t="s">
        <v>1709</v>
      </c>
      <c r="P22" t="s">
        <v>1714</v>
      </c>
      <c r="Q22" s="8" t="s">
        <v>1713</v>
      </c>
      <c r="R22" s="8">
        <v>24</v>
      </c>
      <c r="T22" s="28" t="s">
        <v>1678</v>
      </c>
      <c r="U22" s="28" t="b">
        <f t="shared" si="1"/>
        <v>0</v>
      </c>
      <c r="W22" s="160" t="s">
        <v>1679</v>
      </c>
      <c r="X22" s="162" t="s">
        <v>1680</v>
      </c>
      <c r="Z22" t="s">
        <v>1681</v>
      </c>
    </row>
    <row r="23" spans="1:26" x14ac:dyDescent="0.25">
      <c r="A23">
        <f t="shared" si="0"/>
        <v>19</v>
      </c>
      <c r="B23">
        <v>1</v>
      </c>
      <c r="C23" t="s">
        <v>1674</v>
      </c>
      <c r="E23">
        <v>4</v>
      </c>
      <c r="F23" t="s">
        <v>1708</v>
      </c>
      <c r="H23" s="160">
        <v>12</v>
      </c>
      <c r="I23" s="161">
        <v>2.2000000000000002</v>
      </c>
      <c r="J23" t="s">
        <v>1709</v>
      </c>
      <c r="P23" t="s">
        <v>1715</v>
      </c>
      <c r="Q23" s="8" t="s">
        <v>1713</v>
      </c>
      <c r="R23" s="8">
        <v>33</v>
      </c>
      <c r="T23" s="28" t="s">
        <v>1678</v>
      </c>
      <c r="U23" s="28" t="b">
        <f t="shared" si="1"/>
        <v>0</v>
      </c>
      <c r="W23" s="160" t="s">
        <v>1679</v>
      </c>
      <c r="X23" s="162" t="s">
        <v>1680</v>
      </c>
      <c r="Z23" t="s">
        <v>1681</v>
      </c>
    </row>
    <row r="24" spans="1:26" x14ac:dyDescent="0.25">
      <c r="A24">
        <f t="shared" si="0"/>
        <v>20</v>
      </c>
      <c r="B24">
        <v>1</v>
      </c>
      <c r="C24" t="s">
        <v>1674</v>
      </c>
      <c r="E24">
        <v>5</v>
      </c>
      <c r="F24" t="s">
        <v>1716</v>
      </c>
      <c r="H24" s="160">
        <v>1</v>
      </c>
      <c r="I24" s="161">
        <v>1</v>
      </c>
      <c r="J24" t="s">
        <v>1685</v>
      </c>
      <c r="L24" t="s">
        <v>1686</v>
      </c>
      <c r="M24">
        <v>20190911</v>
      </c>
      <c r="N24" s="8" t="s">
        <v>1717</v>
      </c>
      <c r="P24" t="s">
        <v>1718</v>
      </c>
      <c r="Q24" s="8" t="s">
        <v>1719</v>
      </c>
      <c r="T24" s="28" t="s">
        <v>1689</v>
      </c>
      <c r="U24" s="28" t="b">
        <f t="shared" si="1"/>
        <v>1</v>
      </c>
      <c r="W24" s="160" t="s">
        <v>1628</v>
      </c>
      <c r="X24" s="162" t="s">
        <v>1720</v>
      </c>
      <c r="Z24" t="s">
        <v>1721</v>
      </c>
    </row>
    <row r="25" spans="1:26" x14ac:dyDescent="0.25">
      <c r="A25">
        <f t="shared" si="0"/>
        <v>21</v>
      </c>
      <c r="B25">
        <v>1</v>
      </c>
      <c r="C25" t="s">
        <v>1674</v>
      </c>
      <c r="E25">
        <v>5</v>
      </c>
      <c r="F25" t="s">
        <v>1716</v>
      </c>
      <c r="H25" s="160">
        <v>1</v>
      </c>
      <c r="I25" s="161">
        <v>1</v>
      </c>
      <c r="J25" t="s">
        <v>1685</v>
      </c>
      <c r="L25" t="s">
        <v>1686</v>
      </c>
      <c r="M25">
        <v>20190911</v>
      </c>
      <c r="N25" s="8" t="s">
        <v>1717</v>
      </c>
      <c r="P25" t="s">
        <v>1722</v>
      </c>
      <c r="Q25" s="8" t="s">
        <v>1719</v>
      </c>
      <c r="T25" s="28" t="s">
        <v>1689</v>
      </c>
      <c r="U25" s="28" t="b">
        <f t="shared" si="1"/>
        <v>1</v>
      </c>
      <c r="W25" s="160" t="s">
        <v>1628</v>
      </c>
      <c r="X25" s="162" t="s">
        <v>1720</v>
      </c>
      <c r="Z25" t="s">
        <v>1721</v>
      </c>
    </row>
    <row r="26" spans="1:26" x14ac:dyDescent="0.25">
      <c r="A26">
        <f t="shared" si="0"/>
        <v>22</v>
      </c>
      <c r="B26">
        <v>1</v>
      </c>
      <c r="C26" t="s">
        <v>1674</v>
      </c>
      <c r="E26">
        <v>5</v>
      </c>
      <c r="F26" t="s">
        <v>1716</v>
      </c>
      <c r="H26" s="160">
        <v>1</v>
      </c>
      <c r="I26" s="161">
        <v>1</v>
      </c>
      <c r="J26" t="s">
        <v>375</v>
      </c>
      <c r="P26" t="s">
        <v>14</v>
      </c>
      <c r="Q26" s="8" t="s">
        <v>1723</v>
      </c>
      <c r="T26" s="28" t="s">
        <v>1702</v>
      </c>
      <c r="U26" s="28" t="b">
        <f t="shared" si="1"/>
        <v>0</v>
      </c>
      <c r="W26" s="160" t="s">
        <v>1679</v>
      </c>
      <c r="X26" s="162" t="s">
        <v>1680</v>
      </c>
      <c r="Z26" t="s">
        <v>1703</v>
      </c>
    </row>
    <row r="27" spans="1:26" x14ac:dyDescent="0.25">
      <c r="A27">
        <f t="shared" si="0"/>
        <v>23</v>
      </c>
      <c r="B27">
        <v>1</v>
      </c>
      <c r="C27" t="s">
        <v>1674</v>
      </c>
      <c r="E27">
        <v>5</v>
      </c>
      <c r="F27" t="s">
        <v>1716</v>
      </c>
      <c r="H27" s="160">
        <v>1</v>
      </c>
      <c r="I27" s="161">
        <v>1</v>
      </c>
      <c r="J27" t="s">
        <v>1685</v>
      </c>
      <c r="L27" t="s">
        <v>1686</v>
      </c>
      <c r="M27">
        <v>20190911</v>
      </c>
      <c r="N27" s="8" t="s">
        <v>1717</v>
      </c>
      <c r="P27" t="s">
        <v>1724</v>
      </c>
      <c r="Q27" s="8" t="s">
        <v>1654</v>
      </c>
      <c r="R27" s="8" t="s">
        <v>1725</v>
      </c>
      <c r="T27" s="28" t="s">
        <v>1689</v>
      </c>
      <c r="U27" s="28" t="b">
        <f t="shared" si="1"/>
        <v>1</v>
      </c>
      <c r="W27" s="160" t="s">
        <v>1679</v>
      </c>
      <c r="X27" s="162" t="s">
        <v>1680</v>
      </c>
      <c r="Z27" t="s">
        <v>1692</v>
      </c>
    </row>
    <row r="28" spans="1:26" x14ac:dyDescent="0.25">
      <c r="A28">
        <f t="shared" si="0"/>
        <v>24</v>
      </c>
      <c r="B28">
        <v>1</v>
      </c>
      <c r="C28" t="s">
        <v>1674</v>
      </c>
      <c r="E28">
        <v>5</v>
      </c>
      <c r="F28" t="s">
        <v>1716</v>
      </c>
      <c r="H28" s="160">
        <v>1</v>
      </c>
      <c r="I28" s="161">
        <v>1</v>
      </c>
      <c r="J28" t="s">
        <v>1685</v>
      </c>
      <c r="L28" t="s">
        <v>1686</v>
      </c>
      <c r="M28">
        <v>20200507</v>
      </c>
      <c r="N28" s="8" t="s">
        <v>2027</v>
      </c>
      <c r="P28" t="s">
        <v>2028</v>
      </c>
      <c r="Q28" s="8" t="s">
        <v>1654</v>
      </c>
      <c r="T28" s="28" t="s">
        <v>1689</v>
      </c>
      <c r="U28" s="28" t="b">
        <f t="shared" si="1"/>
        <v>1</v>
      </c>
      <c r="W28" s="160" t="s">
        <v>1679</v>
      </c>
      <c r="X28" s="162" t="s">
        <v>1680</v>
      </c>
      <c r="Z28" t="s">
        <v>2029</v>
      </c>
    </row>
    <row r="29" spans="1:26" x14ac:dyDescent="0.25">
      <c r="A29">
        <f t="shared" si="0"/>
        <v>25</v>
      </c>
      <c r="B29">
        <v>1</v>
      </c>
      <c r="C29" t="s">
        <v>1674</v>
      </c>
      <c r="E29">
        <v>5</v>
      </c>
      <c r="F29" t="s">
        <v>1716</v>
      </c>
      <c r="H29" s="160">
        <v>1</v>
      </c>
      <c r="I29" s="161">
        <v>1</v>
      </c>
      <c r="J29" t="s">
        <v>1685</v>
      </c>
      <c r="L29" t="s">
        <v>1686</v>
      </c>
      <c r="M29">
        <v>20190911</v>
      </c>
      <c r="N29" s="8" t="s">
        <v>1717</v>
      </c>
      <c r="P29" t="s">
        <v>1726</v>
      </c>
      <c r="Q29" s="8" t="s">
        <v>1654</v>
      </c>
      <c r="T29" s="28" t="s">
        <v>1678</v>
      </c>
      <c r="U29" s="28" t="b">
        <f t="shared" si="1"/>
        <v>0</v>
      </c>
      <c r="W29" s="160" t="s">
        <v>1679</v>
      </c>
      <c r="X29" s="162" t="s">
        <v>1680</v>
      </c>
      <c r="Z29" t="s">
        <v>1681</v>
      </c>
    </row>
    <row r="30" spans="1:26" x14ac:dyDescent="0.25">
      <c r="A30">
        <f t="shared" si="0"/>
        <v>26</v>
      </c>
      <c r="B30">
        <v>1</v>
      </c>
      <c r="C30" t="s">
        <v>1674</v>
      </c>
      <c r="E30">
        <v>6</v>
      </c>
      <c r="F30" t="s">
        <v>1727</v>
      </c>
      <c r="H30" s="160">
        <v>2</v>
      </c>
      <c r="I30" s="161">
        <v>1</v>
      </c>
      <c r="J30" t="s">
        <v>1685</v>
      </c>
      <c r="L30" t="s">
        <v>1686</v>
      </c>
      <c r="M30">
        <v>20190809</v>
      </c>
      <c r="N30" s="8" t="s">
        <v>1728</v>
      </c>
      <c r="P30" t="s">
        <v>1249</v>
      </c>
      <c r="Q30" s="8" t="s">
        <v>1652</v>
      </c>
      <c r="S30" s="28" t="s">
        <v>1536</v>
      </c>
      <c r="T30" s="28" t="s">
        <v>1689</v>
      </c>
      <c r="U30" s="28" t="b">
        <f t="shared" si="1"/>
        <v>1</v>
      </c>
      <c r="W30" s="160" t="s">
        <v>1628</v>
      </c>
      <c r="X30" s="162"/>
    </row>
    <row r="31" spans="1:26" x14ac:dyDescent="0.25">
      <c r="A31">
        <f t="shared" si="0"/>
        <v>27</v>
      </c>
      <c r="B31">
        <v>1</v>
      </c>
      <c r="C31" t="s">
        <v>1674</v>
      </c>
      <c r="E31">
        <v>6</v>
      </c>
      <c r="F31" t="s">
        <v>1727</v>
      </c>
      <c r="H31" s="160">
        <v>2</v>
      </c>
      <c r="I31" s="161">
        <v>1</v>
      </c>
      <c r="J31" t="s">
        <v>1685</v>
      </c>
      <c r="L31" t="s">
        <v>1686</v>
      </c>
      <c r="M31">
        <v>20190809</v>
      </c>
      <c r="N31" s="8" t="s">
        <v>1728</v>
      </c>
      <c r="P31" t="s">
        <v>1244</v>
      </c>
      <c r="Q31" s="8" t="s">
        <v>1652</v>
      </c>
      <c r="S31" s="28" t="s">
        <v>1536</v>
      </c>
      <c r="T31" s="28" t="s">
        <v>1689</v>
      </c>
      <c r="U31" s="28" t="b">
        <f t="shared" si="1"/>
        <v>1</v>
      </c>
      <c r="W31" s="160" t="s">
        <v>1628</v>
      </c>
      <c r="X31" s="162"/>
    </row>
    <row r="32" spans="1:26" x14ac:dyDescent="0.25">
      <c r="A32">
        <f t="shared" si="0"/>
        <v>28</v>
      </c>
      <c r="B32">
        <v>1</v>
      </c>
      <c r="C32" t="s">
        <v>1674</v>
      </c>
      <c r="E32">
        <v>6</v>
      </c>
      <c r="F32" t="s">
        <v>1727</v>
      </c>
      <c r="H32" s="160">
        <v>2</v>
      </c>
      <c r="I32" s="161">
        <v>1</v>
      </c>
      <c r="J32" t="s">
        <v>1685</v>
      </c>
      <c r="L32" t="s">
        <v>1686</v>
      </c>
      <c r="M32">
        <v>20190809</v>
      </c>
      <c r="N32" s="8" t="s">
        <v>1728</v>
      </c>
      <c r="P32" t="s">
        <v>1729</v>
      </c>
      <c r="Q32" s="8" t="s">
        <v>2036</v>
      </c>
      <c r="S32" s="28" t="s">
        <v>1536</v>
      </c>
      <c r="T32" s="28" t="s">
        <v>1689</v>
      </c>
      <c r="U32" s="28" t="b">
        <f t="shared" si="1"/>
        <v>1</v>
      </c>
      <c r="W32" s="160" t="s">
        <v>1628</v>
      </c>
      <c r="X32" s="162"/>
    </row>
    <row r="33" spans="1:26" x14ac:dyDescent="0.25">
      <c r="A33">
        <f t="shared" si="0"/>
        <v>29</v>
      </c>
      <c r="B33">
        <v>1</v>
      </c>
      <c r="C33" t="s">
        <v>1674</v>
      </c>
      <c r="E33">
        <v>6</v>
      </c>
      <c r="F33" t="s">
        <v>1727</v>
      </c>
      <c r="H33" s="160">
        <v>2</v>
      </c>
      <c r="I33" s="161">
        <v>1</v>
      </c>
      <c r="J33" t="s">
        <v>1685</v>
      </c>
      <c r="L33" t="s">
        <v>1686</v>
      </c>
      <c r="M33">
        <v>20190809</v>
      </c>
      <c r="N33" s="8" t="s">
        <v>1728</v>
      </c>
      <c r="P33" t="s">
        <v>1730</v>
      </c>
      <c r="Q33" s="8" t="s">
        <v>1652</v>
      </c>
      <c r="S33" s="28" t="s">
        <v>1536</v>
      </c>
      <c r="T33" s="28" t="s">
        <v>1689</v>
      </c>
      <c r="U33" s="28" t="b">
        <f t="shared" si="1"/>
        <v>1</v>
      </c>
      <c r="W33" s="160" t="s">
        <v>1628</v>
      </c>
      <c r="X33" s="162"/>
    </row>
    <row r="34" spans="1:26" x14ac:dyDescent="0.25">
      <c r="A34">
        <f t="shared" si="0"/>
        <v>30</v>
      </c>
      <c r="B34">
        <v>1</v>
      </c>
      <c r="C34" t="s">
        <v>1674</v>
      </c>
      <c r="E34">
        <v>6</v>
      </c>
      <c r="F34" t="s">
        <v>1727</v>
      </c>
      <c r="H34" s="160">
        <v>2</v>
      </c>
      <c r="I34" s="161">
        <v>1</v>
      </c>
      <c r="J34" t="s">
        <v>1685</v>
      </c>
      <c r="L34" t="s">
        <v>1686</v>
      </c>
      <c r="M34">
        <v>20190809</v>
      </c>
      <c r="N34" s="8" t="s">
        <v>1728</v>
      </c>
      <c r="P34" t="s">
        <v>1254</v>
      </c>
      <c r="Q34" s="8" t="s">
        <v>1652</v>
      </c>
      <c r="S34" s="28" t="s">
        <v>1536</v>
      </c>
      <c r="T34" s="28" t="s">
        <v>1689</v>
      </c>
      <c r="U34" s="28" t="b">
        <f t="shared" si="1"/>
        <v>1</v>
      </c>
      <c r="W34" s="160" t="s">
        <v>1628</v>
      </c>
      <c r="X34" s="162"/>
    </row>
    <row r="35" spans="1:26" x14ac:dyDescent="0.25">
      <c r="A35">
        <f t="shared" si="0"/>
        <v>31</v>
      </c>
      <c r="B35">
        <v>1</v>
      </c>
      <c r="C35" t="s">
        <v>1674</v>
      </c>
      <c r="E35">
        <v>6</v>
      </c>
      <c r="F35" t="s">
        <v>1727</v>
      </c>
      <c r="H35" s="160">
        <v>2</v>
      </c>
      <c r="I35" s="161">
        <v>1</v>
      </c>
      <c r="J35" t="s">
        <v>1685</v>
      </c>
      <c r="P35" t="s">
        <v>12</v>
      </c>
      <c r="Q35" s="8" t="s">
        <v>1654</v>
      </c>
      <c r="S35" s="28"/>
      <c r="T35" s="28" t="s">
        <v>1702</v>
      </c>
      <c r="U35" s="28" t="b">
        <f t="shared" si="1"/>
        <v>0</v>
      </c>
      <c r="W35" s="160" t="s">
        <v>1679</v>
      </c>
      <c r="X35" s="162" t="s">
        <v>1680</v>
      </c>
      <c r="Z35" t="s">
        <v>1703</v>
      </c>
    </row>
    <row r="36" spans="1:26" x14ac:dyDescent="0.25">
      <c r="A36">
        <f t="shared" si="0"/>
        <v>32</v>
      </c>
      <c r="B36">
        <v>1</v>
      </c>
      <c r="C36" t="s">
        <v>1674</v>
      </c>
      <c r="E36">
        <v>6</v>
      </c>
      <c r="F36" t="s">
        <v>1727</v>
      </c>
      <c r="H36" s="160">
        <v>2</v>
      </c>
      <c r="I36" s="161">
        <v>1</v>
      </c>
      <c r="J36" t="s">
        <v>1685</v>
      </c>
      <c r="P36" t="s">
        <v>213</v>
      </c>
      <c r="Q36" s="8" t="s">
        <v>1654</v>
      </c>
      <c r="S36" s="28"/>
      <c r="T36" s="28" t="s">
        <v>1702</v>
      </c>
      <c r="U36" s="28" t="b">
        <f t="shared" si="1"/>
        <v>0</v>
      </c>
      <c r="W36" s="160" t="s">
        <v>1679</v>
      </c>
      <c r="X36" s="162" t="s">
        <v>1680</v>
      </c>
      <c r="Z36" t="s">
        <v>1703</v>
      </c>
    </row>
    <row r="37" spans="1:26" x14ac:dyDescent="0.25">
      <c r="A37">
        <f t="shared" si="0"/>
        <v>33</v>
      </c>
      <c r="B37">
        <v>1</v>
      </c>
      <c r="C37" t="s">
        <v>1674</v>
      </c>
      <c r="E37">
        <v>6</v>
      </c>
      <c r="F37" t="s">
        <v>1727</v>
      </c>
      <c r="H37" s="160">
        <v>2</v>
      </c>
      <c r="I37" s="161">
        <v>1</v>
      </c>
      <c r="J37" t="s">
        <v>1685</v>
      </c>
      <c r="P37" t="s">
        <v>1731</v>
      </c>
      <c r="S37" s="28"/>
      <c r="T37" s="28" t="s">
        <v>1732</v>
      </c>
      <c r="U37" s="28" t="b">
        <f t="shared" si="1"/>
        <v>1</v>
      </c>
      <c r="W37" s="160" t="s">
        <v>1679</v>
      </c>
      <c r="X37" s="162" t="s">
        <v>1680</v>
      </c>
      <c r="Z37" t="s">
        <v>1733</v>
      </c>
    </row>
    <row r="38" spans="1:26" x14ac:dyDescent="0.25">
      <c r="A38">
        <f t="shared" si="0"/>
        <v>34</v>
      </c>
      <c r="B38">
        <v>1</v>
      </c>
      <c r="C38" t="s">
        <v>1674</v>
      </c>
      <c r="E38">
        <v>6</v>
      </c>
      <c r="F38" t="s">
        <v>1727</v>
      </c>
      <c r="H38" s="160">
        <v>2</v>
      </c>
      <c r="I38" s="161">
        <v>1</v>
      </c>
      <c r="J38" t="s">
        <v>1685</v>
      </c>
      <c r="P38" t="s">
        <v>1734</v>
      </c>
      <c r="Q38" s="8" t="s">
        <v>1654</v>
      </c>
      <c r="T38" s="28" t="s">
        <v>1678</v>
      </c>
      <c r="U38" s="28" t="b">
        <f t="shared" si="1"/>
        <v>0</v>
      </c>
      <c r="W38" s="160" t="s">
        <v>1679</v>
      </c>
      <c r="X38" s="162" t="s">
        <v>1735</v>
      </c>
      <c r="Z38" t="s">
        <v>1681</v>
      </c>
    </row>
    <row r="39" spans="1:26" x14ac:dyDescent="0.25">
      <c r="A39">
        <f t="shared" si="0"/>
        <v>35</v>
      </c>
      <c r="B39">
        <v>1</v>
      </c>
      <c r="C39" t="s">
        <v>1674</v>
      </c>
      <c r="E39">
        <v>6</v>
      </c>
      <c r="F39" t="s">
        <v>1727</v>
      </c>
      <c r="H39" s="160">
        <v>2</v>
      </c>
      <c r="I39" s="161">
        <v>1</v>
      </c>
      <c r="J39" t="s">
        <v>1685</v>
      </c>
      <c r="P39" t="s">
        <v>1736</v>
      </c>
      <c r="Q39" s="8" t="s">
        <v>1737</v>
      </c>
      <c r="R39" s="28" t="s">
        <v>1738</v>
      </c>
      <c r="S39" s="28"/>
      <c r="T39" s="28" t="s">
        <v>1678</v>
      </c>
      <c r="U39" s="28" t="b">
        <f t="shared" si="1"/>
        <v>0</v>
      </c>
      <c r="W39" s="160" t="s">
        <v>1679</v>
      </c>
      <c r="X39" s="162" t="s">
        <v>1735</v>
      </c>
      <c r="Z39" t="s">
        <v>1681</v>
      </c>
    </row>
    <row r="40" spans="1:26" x14ac:dyDescent="0.25">
      <c r="A40">
        <f t="shared" si="0"/>
        <v>36</v>
      </c>
      <c r="B40">
        <v>1</v>
      </c>
      <c r="C40" t="s">
        <v>1674</v>
      </c>
      <c r="E40">
        <v>7</v>
      </c>
      <c r="F40" t="s">
        <v>1739</v>
      </c>
      <c r="H40" s="160">
        <v>3</v>
      </c>
      <c r="I40" s="161">
        <v>1</v>
      </c>
      <c r="J40" t="s">
        <v>1685</v>
      </c>
      <c r="L40" t="s">
        <v>1686</v>
      </c>
      <c r="M40">
        <v>20190809</v>
      </c>
      <c r="N40" s="8" t="s">
        <v>1740</v>
      </c>
      <c r="P40" t="s">
        <v>1741</v>
      </c>
      <c r="Q40" s="8" t="s">
        <v>1652</v>
      </c>
      <c r="S40" s="28" t="s">
        <v>1536</v>
      </c>
      <c r="T40" s="28" t="s">
        <v>1689</v>
      </c>
      <c r="U40" s="28" t="b">
        <f t="shared" si="1"/>
        <v>1</v>
      </c>
      <c r="W40" s="160" t="s">
        <v>1628</v>
      </c>
      <c r="X40" s="162"/>
    </row>
    <row r="41" spans="1:26" x14ac:dyDescent="0.25">
      <c r="A41">
        <f t="shared" si="0"/>
        <v>37</v>
      </c>
      <c r="B41">
        <v>1</v>
      </c>
      <c r="C41" t="s">
        <v>1674</v>
      </c>
      <c r="E41">
        <v>7</v>
      </c>
      <c r="F41" t="s">
        <v>1739</v>
      </c>
      <c r="H41" s="160">
        <v>3</v>
      </c>
      <c r="I41" s="161">
        <v>1</v>
      </c>
      <c r="J41" t="s">
        <v>1685</v>
      </c>
      <c r="L41" t="s">
        <v>1686</v>
      </c>
      <c r="P41" t="s">
        <v>6</v>
      </c>
      <c r="Q41" s="8" t="s">
        <v>1652</v>
      </c>
      <c r="S41" s="28"/>
      <c r="T41" s="28" t="s">
        <v>1702</v>
      </c>
      <c r="U41" s="28" t="b">
        <f t="shared" si="1"/>
        <v>0</v>
      </c>
      <c r="X41" s="162"/>
      <c r="Z41" t="s">
        <v>1703</v>
      </c>
    </row>
    <row r="42" spans="1:26" x14ac:dyDescent="0.25">
      <c r="A42">
        <f t="shared" si="0"/>
        <v>38</v>
      </c>
      <c r="B42">
        <v>1</v>
      </c>
      <c r="C42" t="s">
        <v>1674</v>
      </c>
      <c r="E42">
        <v>7</v>
      </c>
      <c r="F42" t="s">
        <v>1739</v>
      </c>
      <c r="H42" s="160">
        <v>3</v>
      </c>
      <c r="I42" s="161">
        <v>1</v>
      </c>
      <c r="J42" t="s">
        <v>1685</v>
      </c>
      <c r="L42" t="s">
        <v>1686</v>
      </c>
      <c r="P42" t="s">
        <v>1742</v>
      </c>
      <c r="Q42" s="8" t="s">
        <v>1652</v>
      </c>
      <c r="S42" s="28"/>
      <c r="T42" s="28" t="s">
        <v>1702</v>
      </c>
      <c r="U42" s="28" t="b">
        <f t="shared" si="1"/>
        <v>0</v>
      </c>
      <c r="X42" s="162"/>
      <c r="Z42" t="s">
        <v>1703</v>
      </c>
    </row>
    <row r="43" spans="1:26" x14ac:dyDescent="0.25">
      <c r="A43">
        <f t="shared" si="0"/>
        <v>39</v>
      </c>
      <c r="B43">
        <v>1</v>
      </c>
      <c r="C43" t="s">
        <v>1674</v>
      </c>
      <c r="E43">
        <v>7</v>
      </c>
      <c r="F43" t="s">
        <v>1739</v>
      </c>
      <c r="H43" s="160">
        <v>3</v>
      </c>
      <c r="I43" s="161">
        <v>1</v>
      </c>
      <c r="J43" t="s">
        <v>1685</v>
      </c>
      <c r="L43" t="s">
        <v>1686</v>
      </c>
      <c r="P43" t="s">
        <v>1743</v>
      </c>
      <c r="Q43" s="8" t="s">
        <v>1652</v>
      </c>
      <c r="T43" s="28" t="s">
        <v>1678</v>
      </c>
      <c r="U43" s="28" t="b">
        <f t="shared" si="1"/>
        <v>0</v>
      </c>
      <c r="X43" s="162"/>
      <c r="Z43" t="s">
        <v>1681</v>
      </c>
    </row>
    <row r="44" spans="1:26" x14ac:dyDescent="0.25">
      <c r="A44">
        <f t="shared" si="0"/>
        <v>40</v>
      </c>
      <c r="B44">
        <v>1</v>
      </c>
      <c r="C44" t="s">
        <v>1674</v>
      </c>
      <c r="E44">
        <v>7</v>
      </c>
      <c r="F44" t="s">
        <v>1739</v>
      </c>
      <c r="H44" s="160">
        <v>3</v>
      </c>
      <c r="I44" s="161">
        <v>1</v>
      </c>
      <c r="J44" t="s">
        <v>1685</v>
      </c>
      <c r="L44" t="s">
        <v>1686</v>
      </c>
      <c r="M44">
        <v>20200511</v>
      </c>
      <c r="N44" s="8" t="s">
        <v>1744</v>
      </c>
      <c r="P44" t="s">
        <v>1745</v>
      </c>
      <c r="Q44" s="8" t="s">
        <v>1746</v>
      </c>
      <c r="R44" s="8" t="s">
        <v>1747</v>
      </c>
      <c r="T44" s="28" t="s">
        <v>1689</v>
      </c>
      <c r="U44" s="28" t="b">
        <f t="shared" si="1"/>
        <v>1</v>
      </c>
      <c r="W44" s="160" t="s">
        <v>1628</v>
      </c>
      <c r="X44" s="162" t="s">
        <v>1720</v>
      </c>
    </row>
    <row r="45" spans="1:26" x14ac:dyDescent="0.25">
      <c r="A45">
        <f t="shared" si="0"/>
        <v>41</v>
      </c>
      <c r="B45">
        <v>1</v>
      </c>
      <c r="C45" t="s">
        <v>1674</v>
      </c>
      <c r="E45">
        <v>7</v>
      </c>
      <c r="F45" t="s">
        <v>1739</v>
      </c>
      <c r="H45" s="160">
        <v>3</v>
      </c>
      <c r="I45" s="161">
        <v>1</v>
      </c>
      <c r="J45" t="s">
        <v>1685</v>
      </c>
      <c r="L45" t="s">
        <v>1686</v>
      </c>
      <c r="M45">
        <v>20200511</v>
      </c>
      <c r="N45" s="8" t="s">
        <v>1744</v>
      </c>
      <c r="P45" t="s">
        <v>1748</v>
      </c>
      <c r="Q45" s="8" t="s">
        <v>1746</v>
      </c>
      <c r="R45" s="8" t="s">
        <v>1749</v>
      </c>
      <c r="T45" s="28" t="s">
        <v>1689</v>
      </c>
      <c r="U45" s="28" t="b">
        <f t="shared" si="1"/>
        <v>1</v>
      </c>
      <c r="W45" s="160" t="s">
        <v>1628</v>
      </c>
      <c r="X45" s="162" t="s">
        <v>1720</v>
      </c>
    </row>
    <row r="46" spans="1:26" x14ac:dyDescent="0.25">
      <c r="A46">
        <f t="shared" si="0"/>
        <v>42</v>
      </c>
      <c r="B46">
        <v>1</v>
      </c>
      <c r="C46" t="s">
        <v>1674</v>
      </c>
      <c r="E46">
        <v>7</v>
      </c>
      <c r="F46" t="s">
        <v>1739</v>
      </c>
      <c r="H46" s="160">
        <v>3</v>
      </c>
      <c r="I46" s="161">
        <v>1</v>
      </c>
      <c r="J46" t="s">
        <v>1685</v>
      </c>
      <c r="P46" t="s">
        <v>1750</v>
      </c>
      <c r="Q46" s="8" t="s">
        <v>1654</v>
      </c>
      <c r="R46" s="8" t="s">
        <v>1690</v>
      </c>
      <c r="T46" s="28" t="s">
        <v>1678</v>
      </c>
      <c r="U46" s="28" t="b">
        <f t="shared" si="1"/>
        <v>0</v>
      </c>
      <c r="W46" s="160" t="s">
        <v>1679</v>
      </c>
      <c r="X46" s="162" t="s">
        <v>1680</v>
      </c>
      <c r="Z46" t="s">
        <v>1681</v>
      </c>
    </row>
    <row r="47" spans="1:26" x14ac:dyDescent="0.25">
      <c r="A47">
        <f t="shared" si="0"/>
        <v>43</v>
      </c>
      <c r="B47">
        <v>1</v>
      </c>
      <c r="C47" t="s">
        <v>1674</v>
      </c>
      <c r="E47">
        <v>7</v>
      </c>
      <c r="F47" t="s">
        <v>1739</v>
      </c>
      <c r="H47" s="160">
        <v>3</v>
      </c>
      <c r="I47" s="161">
        <v>1</v>
      </c>
      <c r="J47" t="s">
        <v>1685</v>
      </c>
      <c r="P47" t="s">
        <v>1751</v>
      </c>
      <c r="Q47" s="8" t="s">
        <v>1654</v>
      </c>
      <c r="R47" s="8" t="s">
        <v>1752</v>
      </c>
      <c r="T47" s="28" t="s">
        <v>1678</v>
      </c>
      <c r="U47" s="28" t="b">
        <f t="shared" si="1"/>
        <v>0</v>
      </c>
      <c r="W47" s="160" t="s">
        <v>1679</v>
      </c>
      <c r="X47" s="162" t="s">
        <v>1680</v>
      </c>
      <c r="Z47" t="s">
        <v>1681</v>
      </c>
    </row>
    <row r="48" spans="1:26" x14ac:dyDescent="0.25">
      <c r="A48">
        <f t="shared" si="0"/>
        <v>44</v>
      </c>
      <c r="B48">
        <v>1</v>
      </c>
      <c r="C48" t="s">
        <v>1674</v>
      </c>
      <c r="E48">
        <v>7</v>
      </c>
      <c r="F48" t="s">
        <v>1739</v>
      </c>
      <c r="H48" s="160">
        <v>3</v>
      </c>
      <c r="I48" s="161">
        <v>1</v>
      </c>
      <c r="J48" t="s">
        <v>1685</v>
      </c>
      <c r="P48" t="s">
        <v>1753</v>
      </c>
      <c r="Q48" s="8" t="s">
        <v>1652</v>
      </c>
      <c r="T48" s="28" t="s">
        <v>1754</v>
      </c>
      <c r="U48" s="28" t="b">
        <f t="shared" si="1"/>
        <v>0</v>
      </c>
      <c r="W48" s="160" t="s">
        <v>1679</v>
      </c>
      <c r="X48" s="162" t="s">
        <v>1755</v>
      </c>
      <c r="Z48" t="s">
        <v>1703</v>
      </c>
    </row>
    <row r="49" spans="1:26" x14ac:dyDescent="0.25">
      <c r="A49">
        <f t="shared" si="0"/>
        <v>45</v>
      </c>
      <c r="B49">
        <v>2</v>
      </c>
      <c r="C49" t="s">
        <v>1756</v>
      </c>
      <c r="E49">
        <v>8</v>
      </c>
      <c r="F49" t="s">
        <v>51</v>
      </c>
      <c r="H49" s="160">
        <v>13</v>
      </c>
      <c r="I49" s="161">
        <v>2.2000000000000002</v>
      </c>
      <c r="J49" t="s">
        <v>1757</v>
      </c>
      <c r="L49" t="s">
        <v>66</v>
      </c>
      <c r="M49">
        <v>20191007</v>
      </c>
      <c r="N49" s="8" t="s">
        <v>68</v>
      </c>
      <c r="P49" t="s">
        <v>1758</v>
      </c>
      <c r="Q49" s="8" t="s">
        <v>1654</v>
      </c>
      <c r="T49" s="28" t="s">
        <v>1689</v>
      </c>
      <c r="U49" s="28" t="b">
        <f t="shared" si="1"/>
        <v>1</v>
      </c>
      <c r="W49" s="160" t="s">
        <v>1679</v>
      </c>
      <c r="X49" s="162" t="s">
        <v>1680</v>
      </c>
      <c r="Z49" t="s">
        <v>1692</v>
      </c>
    </row>
    <row r="50" spans="1:26" x14ac:dyDescent="0.25">
      <c r="A50">
        <f t="shared" si="0"/>
        <v>46</v>
      </c>
      <c r="B50">
        <v>2</v>
      </c>
      <c r="C50" t="s">
        <v>1756</v>
      </c>
      <c r="E50">
        <v>8</v>
      </c>
      <c r="F50" t="s">
        <v>51</v>
      </c>
      <c r="H50" s="160">
        <v>13</v>
      </c>
      <c r="I50" s="161">
        <v>2.2000000000000002</v>
      </c>
      <c r="J50" t="s">
        <v>1757</v>
      </c>
      <c r="L50" t="s">
        <v>66</v>
      </c>
      <c r="M50">
        <v>20191007</v>
      </c>
      <c r="N50" s="8" t="s">
        <v>68</v>
      </c>
      <c r="P50" t="s">
        <v>1759</v>
      </c>
      <c r="Q50" s="8" t="s">
        <v>1654</v>
      </c>
      <c r="T50" s="28" t="s">
        <v>1689</v>
      </c>
      <c r="U50" s="28" t="b">
        <f t="shared" si="1"/>
        <v>1</v>
      </c>
      <c r="W50" s="160" t="s">
        <v>1679</v>
      </c>
      <c r="X50" s="162" t="s">
        <v>1680</v>
      </c>
      <c r="Z50" t="s">
        <v>1692</v>
      </c>
    </row>
    <row r="51" spans="1:26" x14ac:dyDescent="0.25">
      <c r="A51">
        <f t="shared" si="0"/>
        <v>47</v>
      </c>
      <c r="B51">
        <v>2</v>
      </c>
      <c r="C51" t="s">
        <v>1756</v>
      </c>
      <c r="E51">
        <v>8</v>
      </c>
      <c r="F51" t="s">
        <v>51</v>
      </c>
      <c r="H51" s="160">
        <v>13</v>
      </c>
      <c r="I51" s="161">
        <v>2.2000000000000002</v>
      </c>
      <c r="J51" t="s">
        <v>1757</v>
      </c>
      <c r="L51" t="s">
        <v>66</v>
      </c>
      <c r="M51">
        <v>20191007</v>
      </c>
      <c r="N51" s="8" t="s">
        <v>68</v>
      </c>
      <c r="P51" t="s">
        <v>1760</v>
      </c>
      <c r="Q51" s="8" t="s">
        <v>1654</v>
      </c>
      <c r="T51" s="28" t="s">
        <v>1678</v>
      </c>
      <c r="U51" s="28" t="b">
        <f t="shared" si="1"/>
        <v>0</v>
      </c>
      <c r="W51" s="160" t="s">
        <v>1679</v>
      </c>
      <c r="X51" s="162" t="s">
        <v>1680</v>
      </c>
      <c r="Z51" t="s">
        <v>1681</v>
      </c>
    </row>
    <row r="52" spans="1:26" x14ac:dyDescent="0.25">
      <c r="A52">
        <f t="shared" si="0"/>
        <v>48</v>
      </c>
      <c r="B52">
        <v>2</v>
      </c>
      <c r="C52" t="s">
        <v>1756</v>
      </c>
      <c r="E52">
        <v>9</v>
      </c>
      <c r="F52" t="s">
        <v>1761</v>
      </c>
      <c r="H52" s="160">
        <v>6</v>
      </c>
      <c r="I52" s="161">
        <v>2.1</v>
      </c>
      <c r="J52" t="s">
        <v>1757</v>
      </c>
      <c r="L52" t="s">
        <v>1695</v>
      </c>
      <c r="M52">
        <v>2019</v>
      </c>
      <c r="N52" s="8" t="s">
        <v>1762</v>
      </c>
      <c r="P52" t="s">
        <v>1763</v>
      </c>
      <c r="Q52" s="8" t="s">
        <v>1654</v>
      </c>
      <c r="R52" s="8" t="s">
        <v>1764</v>
      </c>
      <c r="T52" s="28" t="s">
        <v>1689</v>
      </c>
      <c r="U52" s="28" t="b">
        <f t="shared" si="1"/>
        <v>1</v>
      </c>
      <c r="W52" s="160" t="s">
        <v>1698</v>
      </c>
      <c r="X52" s="162"/>
      <c r="Z52" t="s">
        <v>1765</v>
      </c>
    </row>
    <row r="53" spans="1:26" x14ac:dyDescent="0.25">
      <c r="A53">
        <f t="shared" si="0"/>
        <v>49</v>
      </c>
      <c r="B53">
        <v>2</v>
      </c>
      <c r="C53" t="s">
        <v>1756</v>
      </c>
      <c r="E53">
        <v>9</v>
      </c>
      <c r="F53" t="s">
        <v>1761</v>
      </c>
      <c r="H53" s="160">
        <v>6</v>
      </c>
      <c r="I53" s="161">
        <v>2.1</v>
      </c>
      <c r="J53" t="s">
        <v>1757</v>
      </c>
      <c r="L53" t="s">
        <v>1695</v>
      </c>
      <c r="M53">
        <v>2019</v>
      </c>
      <c r="N53" s="8" t="s">
        <v>1762</v>
      </c>
      <c r="P53" t="s">
        <v>1766</v>
      </c>
      <c r="Q53" s="8" t="s">
        <v>1654</v>
      </c>
      <c r="T53" s="28" t="s">
        <v>1689</v>
      </c>
      <c r="U53" s="28" t="b">
        <f t="shared" si="1"/>
        <v>1</v>
      </c>
      <c r="W53" s="160" t="s">
        <v>1698</v>
      </c>
      <c r="X53" s="162"/>
      <c r="Z53" t="s">
        <v>1767</v>
      </c>
    </row>
    <row r="54" spans="1:26" x14ac:dyDescent="0.25">
      <c r="A54">
        <f t="shared" si="0"/>
        <v>50</v>
      </c>
      <c r="B54">
        <v>2</v>
      </c>
      <c r="C54" t="s">
        <v>1756</v>
      </c>
      <c r="E54">
        <v>9</v>
      </c>
      <c r="F54" t="s">
        <v>1761</v>
      </c>
      <c r="H54" s="160">
        <v>6</v>
      </c>
      <c r="I54" s="161">
        <v>2.1</v>
      </c>
      <c r="J54" t="s">
        <v>1757</v>
      </c>
      <c r="L54" t="s">
        <v>1686</v>
      </c>
      <c r="P54" t="s">
        <v>209</v>
      </c>
      <c r="Q54" s="8" t="s">
        <v>1654</v>
      </c>
      <c r="T54" s="28" t="s">
        <v>2070</v>
      </c>
      <c r="U54" s="28" t="b">
        <f t="shared" si="1"/>
        <v>0</v>
      </c>
      <c r="W54" s="160" t="s">
        <v>1679</v>
      </c>
      <c r="X54" s="162" t="s">
        <v>1680</v>
      </c>
      <c r="Z54" s="112" t="s">
        <v>1768</v>
      </c>
    </row>
    <row r="55" spans="1:26" x14ac:dyDescent="0.25">
      <c r="A55">
        <f t="shared" si="0"/>
        <v>51</v>
      </c>
      <c r="B55">
        <v>2</v>
      </c>
      <c r="C55" t="s">
        <v>1756</v>
      </c>
      <c r="E55">
        <v>9</v>
      </c>
      <c r="F55" t="s">
        <v>1761</v>
      </c>
      <c r="H55" s="160">
        <v>6</v>
      </c>
      <c r="I55" s="161">
        <v>2.1</v>
      </c>
      <c r="J55" t="s">
        <v>1757</v>
      </c>
      <c r="L55" t="s">
        <v>200</v>
      </c>
      <c r="M55">
        <v>20181227</v>
      </c>
      <c r="N55" s="8" t="s">
        <v>1769</v>
      </c>
      <c r="P55" t="s">
        <v>210</v>
      </c>
      <c r="Q55" s="8" t="s">
        <v>1652</v>
      </c>
      <c r="T55" s="28" t="s">
        <v>1691</v>
      </c>
      <c r="U55" s="28" t="b">
        <f t="shared" si="1"/>
        <v>1</v>
      </c>
      <c r="W55" s="160" t="s">
        <v>1679</v>
      </c>
      <c r="X55" s="162" t="s">
        <v>1680</v>
      </c>
      <c r="Z55" t="s">
        <v>1692</v>
      </c>
    </row>
    <row r="56" spans="1:26" x14ac:dyDescent="0.25">
      <c r="A56">
        <f t="shared" si="0"/>
        <v>52</v>
      </c>
      <c r="B56">
        <v>2</v>
      </c>
      <c r="C56" t="s">
        <v>1756</v>
      </c>
      <c r="E56">
        <v>9</v>
      </c>
      <c r="F56" t="s">
        <v>1761</v>
      </c>
      <c r="H56" s="160">
        <v>6</v>
      </c>
      <c r="I56" s="161">
        <v>2.1</v>
      </c>
      <c r="J56" t="s">
        <v>1757</v>
      </c>
      <c r="L56" t="s">
        <v>200</v>
      </c>
      <c r="M56">
        <v>20181227</v>
      </c>
      <c r="N56" s="8" t="s">
        <v>1769</v>
      </c>
      <c r="P56" t="s">
        <v>1770</v>
      </c>
      <c r="Q56" s="8" t="s">
        <v>1652</v>
      </c>
      <c r="T56" s="28" t="s">
        <v>1691</v>
      </c>
      <c r="U56" s="28" t="b">
        <f t="shared" si="1"/>
        <v>1</v>
      </c>
      <c r="W56" s="160" t="s">
        <v>1679</v>
      </c>
      <c r="X56" s="162" t="s">
        <v>1680</v>
      </c>
      <c r="Z56" t="s">
        <v>1692</v>
      </c>
    </row>
    <row r="57" spans="1:26" x14ac:dyDescent="0.25">
      <c r="A57">
        <f t="shared" si="0"/>
        <v>53</v>
      </c>
      <c r="B57">
        <v>2</v>
      </c>
      <c r="C57" t="s">
        <v>1756</v>
      </c>
      <c r="E57">
        <v>10</v>
      </c>
      <c r="F57" t="s">
        <v>1771</v>
      </c>
      <c r="H57" s="160">
        <v>4</v>
      </c>
      <c r="I57" s="161">
        <v>1</v>
      </c>
      <c r="J57" t="s">
        <v>1757</v>
      </c>
      <c r="M57">
        <v>20200511</v>
      </c>
      <c r="N57" s="8" t="s">
        <v>2065</v>
      </c>
      <c r="P57" t="s">
        <v>1772</v>
      </c>
      <c r="Q57" s="8" t="s">
        <v>1652</v>
      </c>
      <c r="T57" s="28" t="s">
        <v>1689</v>
      </c>
      <c r="U57" s="28" t="b">
        <f t="shared" si="1"/>
        <v>1</v>
      </c>
      <c r="W57" s="160" t="s">
        <v>1679</v>
      </c>
      <c r="X57" s="162" t="s">
        <v>1680</v>
      </c>
      <c r="Z57" t="s">
        <v>1692</v>
      </c>
    </row>
    <row r="58" spans="1:26" x14ac:dyDescent="0.25">
      <c r="A58">
        <f t="shared" si="0"/>
        <v>54</v>
      </c>
      <c r="B58">
        <v>2</v>
      </c>
      <c r="C58" t="s">
        <v>1756</v>
      </c>
      <c r="E58">
        <v>10</v>
      </c>
      <c r="F58" t="s">
        <v>1771</v>
      </c>
      <c r="H58" s="160">
        <v>4</v>
      </c>
      <c r="I58" s="161">
        <v>1</v>
      </c>
      <c r="J58" t="s">
        <v>1757</v>
      </c>
      <c r="L58" t="s">
        <v>1686</v>
      </c>
      <c r="M58">
        <v>20190930</v>
      </c>
      <c r="N58" s="8" t="s">
        <v>1773</v>
      </c>
      <c r="P58" t="s">
        <v>1774</v>
      </c>
      <c r="Q58" s="8" t="s">
        <v>1775</v>
      </c>
      <c r="R58" s="8" t="s">
        <v>1776</v>
      </c>
      <c r="T58" s="28" t="s">
        <v>1689</v>
      </c>
      <c r="U58" s="28" t="b">
        <f t="shared" si="1"/>
        <v>1</v>
      </c>
      <c r="W58" s="160" t="s">
        <v>1679</v>
      </c>
      <c r="X58" s="162" t="s">
        <v>1680</v>
      </c>
      <c r="Z58" t="s">
        <v>1692</v>
      </c>
    </row>
    <row r="59" spans="1:26" x14ac:dyDescent="0.25">
      <c r="A59">
        <f t="shared" si="0"/>
        <v>55</v>
      </c>
      <c r="B59">
        <v>2</v>
      </c>
      <c r="C59" t="s">
        <v>1756</v>
      </c>
      <c r="E59">
        <v>10</v>
      </c>
      <c r="F59" t="s">
        <v>1771</v>
      </c>
      <c r="H59" s="160">
        <v>4</v>
      </c>
      <c r="I59" s="161">
        <v>1</v>
      </c>
      <c r="J59" t="s">
        <v>1757</v>
      </c>
      <c r="L59" t="s">
        <v>1686</v>
      </c>
      <c r="M59">
        <v>20190930</v>
      </c>
      <c r="N59" s="8" t="s">
        <v>1773</v>
      </c>
      <c r="P59" t="s">
        <v>1777</v>
      </c>
      <c r="Q59" s="8" t="s">
        <v>1775</v>
      </c>
      <c r="R59" s="8" t="s">
        <v>1778</v>
      </c>
      <c r="T59" s="28" t="s">
        <v>1689</v>
      </c>
      <c r="U59" s="28" t="b">
        <f t="shared" si="1"/>
        <v>1</v>
      </c>
      <c r="W59" s="160" t="s">
        <v>1628</v>
      </c>
      <c r="X59" s="162" t="s">
        <v>1779</v>
      </c>
      <c r="Z59" t="s">
        <v>1780</v>
      </c>
    </row>
    <row r="60" spans="1:26" x14ac:dyDescent="0.25">
      <c r="A60">
        <f t="shared" si="0"/>
        <v>56</v>
      </c>
      <c r="B60">
        <v>2</v>
      </c>
      <c r="C60" t="s">
        <v>1756</v>
      </c>
      <c r="E60">
        <v>10</v>
      </c>
      <c r="F60" t="s">
        <v>1771</v>
      </c>
      <c r="H60" s="160">
        <v>4</v>
      </c>
      <c r="I60" s="161">
        <v>1</v>
      </c>
      <c r="J60" t="s">
        <v>1757</v>
      </c>
      <c r="L60" t="s">
        <v>1781</v>
      </c>
      <c r="M60">
        <v>2014</v>
      </c>
      <c r="N60" s="8" t="s">
        <v>1782</v>
      </c>
      <c r="P60" t="s">
        <v>1783</v>
      </c>
      <c r="Q60" s="8" t="s">
        <v>1654</v>
      </c>
      <c r="R60" s="163">
        <v>1</v>
      </c>
      <c r="S60" s="163"/>
      <c r="T60" s="28" t="s">
        <v>1678</v>
      </c>
      <c r="U60" s="28" t="b">
        <f t="shared" si="1"/>
        <v>0</v>
      </c>
      <c r="W60" s="160" t="s">
        <v>1679</v>
      </c>
      <c r="X60" s="162" t="s">
        <v>1680</v>
      </c>
      <c r="Z60" t="s">
        <v>1681</v>
      </c>
    </row>
    <row r="61" spans="1:26" x14ac:dyDescent="0.25">
      <c r="A61">
        <f t="shared" si="0"/>
        <v>57</v>
      </c>
      <c r="B61">
        <v>2</v>
      </c>
      <c r="C61" t="s">
        <v>1756</v>
      </c>
      <c r="E61">
        <v>11</v>
      </c>
      <c r="F61" t="s">
        <v>1784</v>
      </c>
      <c r="H61" s="160">
        <v>7</v>
      </c>
      <c r="I61" s="161">
        <v>2.1</v>
      </c>
      <c r="J61" t="s">
        <v>1709</v>
      </c>
      <c r="L61" t="s">
        <v>66</v>
      </c>
      <c r="M61">
        <v>20191007</v>
      </c>
      <c r="N61" s="8" t="s">
        <v>68</v>
      </c>
      <c r="P61" t="s">
        <v>1785</v>
      </c>
      <c r="Q61" s="8" t="s">
        <v>1654</v>
      </c>
      <c r="T61" s="28" t="s">
        <v>1689</v>
      </c>
      <c r="U61" s="28" t="b">
        <f t="shared" si="1"/>
        <v>1</v>
      </c>
      <c r="W61" s="160" t="s">
        <v>1679</v>
      </c>
      <c r="X61" s="162" t="s">
        <v>1680</v>
      </c>
      <c r="Z61" t="s">
        <v>1692</v>
      </c>
    </row>
    <row r="62" spans="1:26" x14ac:dyDescent="0.25">
      <c r="A62">
        <f t="shared" si="0"/>
        <v>58</v>
      </c>
      <c r="B62">
        <v>2</v>
      </c>
      <c r="C62" t="s">
        <v>1756</v>
      </c>
      <c r="E62">
        <v>11</v>
      </c>
      <c r="F62" t="s">
        <v>1784</v>
      </c>
      <c r="H62" s="160">
        <v>7</v>
      </c>
      <c r="I62" s="161">
        <v>2.1</v>
      </c>
      <c r="J62" t="s">
        <v>1709</v>
      </c>
      <c r="L62" t="s">
        <v>66</v>
      </c>
      <c r="M62">
        <v>20191007</v>
      </c>
      <c r="N62" s="8" t="s">
        <v>68</v>
      </c>
      <c r="P62" t="s">
        <v>1786</v>
      </c>
      <c r="Q62" s="8" t="s">
        <v>1654</v>
      </c>
      <c r="T62" s="28" t="s">
        <v>1689</v>
      </c>
      <c r="U62" s="28" t="b">
        <f t="shared" si="1"/>
        <v>1</v>
      </c>
      <c r="W62" s="160" t="s">
        <v>1679</v>
      </c>
      <c r="X62" s="162" t="s">
        <v>1680</v>
      </c>
      <c r="Z62" t="s">
        <v>1692</v>
      </c>
    </row>
    <row r="63" spans="1:26" x14ac:dyDescent="0.25">
      <c r="A63">
        <f t="shared" si="0"/>
        <v>59</v>
      </c>
      <c r="B63">
        <v>2</v>
      </c>
      <c r="C63" t="s">
        <v>1756</v>
      </c>
      <c r="E63">
        <v>11</v>
      </c>
      <c r="F63" t="s">
        <v>1784</v>
      </c>
      <c r="H63" s="160">
        <v>7</v>
      </c>
      <c r="I63" s="161">
        <v>2.1</v>
      </c>
      <c r="J63" t="s">
        <v>1709</v>
      </c>
      <c r="L63" t="s">
        <v>66</v>
      </c>
      <c r="M63">
        <v>20191007</v>
      </c>
      <c r="N63" s="8" t="s">
        <v>68</v>
      </c>
      <c r="P63" t="s">
        <v>1787</v>
      </c>
      <c r="Q63" s="8" t="s">
        <v>1654</v>
      </c>
      <c r="T63" s="28" t="s">
        <v>1689</v>
      </c>
      <c r="U63" s="28" t="b">
        <f t="shared" si="1"/>
        <v>1</v>
      </c>
      <c r="W63" s="160" t="s">
        <v>1698</v>
      </c>
      <c r="X63" s="162"/>
    </row>
    <row r="64" spans="1:26" x14ac:dyDescent="0.25">
      <c r="A64">
        <f t="shared" si="0"/>
        <v>60</v>
      </c>
      <c r="B64">
        <v>2</v>
      </c>
      <c r="C64" t="s">
        <v>1756</v>
      </c>
      <c r="E64">
        <v>11</v>
      </c>
      <c r="F64" t="s">
        <v>1784</v>
      </c>
      <c r="H64" s="160">
        <v>7</v>
      </c>
      <c r="I64" s="161">
        <v>2.1</v>
      </c>
      <c r="J64" t="s">
        <v>1709</v>
      </c>
      <c r="L64" t="s">
        <v>66</v>
      </c>
      <c r="M64">
        <v>20191007</v>
      </c>
      <c r="N64" s="8" t="s">
        <v>68</v>
      </c>
      <c r="P64" t="s">
        <v>1788</v>
      </c>
      <c r="Q64" s="8" t="s">
        <v>1654</v>
      </c>
      <c r="T64" s="28" t="s">
        <v>1689</v>
      </c>
      <c r="U64" s="28" t="b">
        <f t="shared" si="1"/>
        <v>1</v>
      </c>
      <c r="W64" s="160" t="s">
        <v>1698</v>
      </c>
      <c r="X64" s="162"/>
    </row>
    <row r="65" spans="1:26" x14ac:dyDescent="0.25">
      <c r="A65">
        <f t="shared" si="0"/>
        <v>61</v>
      </c>
      <c r="B65">
        <v>2</v>
      </c>
      <c r="C65" t="s">
        <v>1756</v>
      </c>
      <c r="E65">
        <v>11</v>
      </c>
      <c r="F65" t="s">
        <v>1784</v>
      </c>
      <c r="H65" s="160">
        <v>7</v>
      </c>
      <c r="I65" s="161">
        <v>2.1</v>
      </c>
      <c r="J65" t="s">
        <v>1709</v>
      </c>
      <c r="P65" t="s">
        <v>1789</v>
      </c>
      <c r="Q65" s="8" t="s">
        <v>1654</v>
      </c>
      <c r="R65" s="8" t="s">
        <v>1683</v>
      </c>
      <c r="T65" s="28" t="s">
        <v>1678</v>
      </c>
      <c r="U65" s="28" t="b">
        <f t="shared" si="1"/>
        <v>0</v>
      </c>
      <c r="W65" s="160" t="s">
        <v>1679</v>
      </c>
      <c r="X65" s="162"/>
      <c r="Z65" t="s">
        <v>1681</v>
      </c>
    </row>
    <row r="66" spans="1:26" x14ac:dyDescent="0.25">
      <c r="A66">
        <f t="shared" si="0"/>
        <v>62</v>
      </c>
      <c r="B66">
        <v>3</v>
      </c>
      <c r="C66" t="s">
        <v>1790</v>
      </c>
      <c r="E66">
        <v>12</v>
      </c>
      <c r="F66" t="s">
        <v>1791</v>
      </c>
      <c r="H66" s="160">
        <v>14</v>
      </c>
      <c r="I66" s="161">
        <v>2.2000000000000002</v>
      </c>
      <c r="J66" t="s">
        <v>1792</v>
      </c>
      <c r="P66" t="s">
        <v>1793</v>
      </c>
      <c r="Q66" s="8" t="s">
        <v>1654</v>
      </c>
      <c r="T66" s="28" t="s">
        <v>1678</v>
      </c>
      <c r="U66" s="28" t="b">
        <f t="shared" si="1"/>
        <v>0</v>
      </c>
      <c r="W66" s="160" t="s">
        <v>1679</v>
      </c>
      <c r="X66" s="162" t="s">
        <v>1680</v>
      </c>
      <c r="Z66" t="s">
        <v>1681</v>
      </c>
    </row>
    <row r="67" spans="1:26" x14ac:dyDescent="0.25">
      <c r="A67">
        <f t="shared" si="0"/>
        <v>63</v>
      </c>
      <c r="B67">
        <v>3</v>
      </c>
      <c r="C67" t="s">
        <v>1790</v>
      </c>
      <c r="E67">
        <v>12</v>
      </c>
      <c r="F67" t="s">
        <v>1791</v>
      </c>
      <c r="H67" s="160">
        <v>14</v>
      </c>
      <c r="I67" s="161">
        <v>2.2000000000000002</v>
      </c>
      <c r="J67" t="s">
        <v>1792</v>
      </c>
      <c r="P67" t="s">
        <v>1794</v>
      </c>
      <c r="Q67" s="8" t="s">
        <v>1795</v>
      </c>
      <c r="T67" s="28" t="s">
        <v>1678</v>
      </c>
      <c r="U67" s="28" t="b">
        <f t="shared" si="1"/>
        <v>0</v>
      </c>
      <c r="W67" s="160" t="s">
        <v>1679</v>
      </c>
      <c r="X67" s="162" t="s">
        <v>1680</v>
      </c>
      <c r="Z67" t="s">
        <v>1681</v>
      </c>
    </row>
    <row r="68" spans="1:26" x14ac:dyDescent="0.25">
      <c r="A68">
        <f t="shared" si="0"/>
        <v>64</v>
      </c>
      <c r="B68">
        <v>3</v>
      </c>
      <c r="C68" t="s">
        <v>1790</v>
      </c>
      <c r="E68">
        <v>12</v>
      </c>
      <c r="F68" t="s">
        <v>1791</v>
      </c>
      <c r="H68" s="160">
        <v>14</v>
      </c>
      <c r="I68" s="161">
        <v>2.2000000000000002</v>
      </c>
      <c r="J68" t="s">
        <v>1792</v>
      </c>
      <c r="P68" t="s">
        <v>1796</v>
      </c>
      <c r="Q68" s="8" t="s">
        <v>1654</v>
      </c>
      <c r="T68" s="28" t="s">
        <v>1678</v>
      </c>
      <c r="U68" s="28" t="b">
        <f t="shared" si="1"/>
        <v>0</v>
      </c>
      <c r="W68" s="160" t="s">
        <v>1679</v>
      </c>
      <c r="X68" s="162" t="s">
        <v>1680</v>
      </c>
      <c r="Z68" t="s">
        <v>1681</v>
      </c>
    </row>
    <row r="69" spans="1:26" x14ac:dyDescent="0.25">
      <c r="A69">
        <f t="shared" si="0"/>
        <v>65</v>
      </c>
      <c r="B69">
        <v>3</v>
      </c>
      <c r="C69" t="s">
        <v>1790</v>
      </c>
      <c r="E69">
        <v>12</v>
      </c>
      <c r="F69" t="s">
        <v>1791</v>
      </c>
      <c r="H69" s="160">
        <v>14</v>
      </c>
      <c r="I69" s="161">
        <v>2.2000000000000002</v>
      </c>
      <c r="J69" t="s">
        <v>1792</v>
      </c>
      <c r="P69" t="s">
        <v>1797</v>
      </c>
      <c r="Q69" s="8" t="s">
        <v>1654</v>
      </c>
      <c r="T69" s="28" t="s">
        <v>1678</v>
      </c>
      <c r="U69" s="28" t="b">
        <f t="shared" si="1"/>
        <v>0</v>
      </c>
      <c r="W69" s="160" t="s">
        <v>1679</v>
      </c>
      <c r="X69" s="162" t="s">
        <v>1680</v>
      </c>
      <c r="Z69" t="s">
        <v>1681</v>
      </c>
    </row>
    <row r="70" spans="1:26" x14ac:dyDescent="0.25">
      <c r="A70">
        <f t="shared" ref="A70:A131" si="2">ROW(A70)-4</f>
        <v>66</v>
      </c>
      <c r="B70">
        <v>3</v>
      </c>
      <c r="C70" t="s">
        <v>1790</v>
      </c>
      <c r="E70">
        <v>12</v>
      </c>
      <c r="F70" t="s">
        <v>1791</v>
      </c>
      <c r="H70" s="160">
        <v>14</v>
      </c>
      <c r="I70" s="161">
        <v>2.2000000000000002</v>
      </c>
      <c r="J70" t="s">
        <v>1792</v>
      </c>
      <c r="P70" t="s">
        <v>1798</v>
      </c>
      <c r="Q70" s="8" t="s">
        <v>1654</v>
      </c>
      <c r="T70" s="28" t="s">
        <v>1678</v>
      </c>
      <c r="U70" s="28" t="b">
        <f t="shared" ref="U70:U131" si="3">SUM(IFERROR(SEARCH("Future ",T70,1),0),IFERROR(SEARCH("No longer ",T70,1),0),IFERROR(SEARCH("See  ",T70,1),0))=0</f>
        <v>0</v>
      </c>
      <c r="W70" s="160" t="s">
        <v>1679</v>
      </c>
      <c r="X70" s="162" t="s">
        <v>1680</v>
      </c>
      <c r="Z70" t="s">
        <v>1681</v>
      </c>
    </row>
    <row r="71" spans="1:26" x14ac:dyDescent="0.25">
      <c r="A71">
        <f t="shared" si="2"/>
        <v>67</v>
      </c>
      <c r="B71">
        <v>3</v>
      </c>
      <c r="C71" t="s">
        <v>1790</v>
      </c>
      <c r="E71">
        <v>12</v>
      </c>
      <c r="F71" t="s">
        <v>1791</v>
      </c>
      <c r="H71" s="160">
        <v>14</v>
      </c>
      <c r="I71" s="161">
        <v>2.2000000000000002</v>
      </c>
      <c r="J71" t="s">
        <v>1792</v>
      </c>
      <c r="L71" t="s">
        <v>1686</v>
      </c>
      <c r="M71">
        <v>20191204</v>
      </c>
      <c r="N71" s="8" t="s">
        <v>1799</v>
      </c>
      <c r="P71" t="s">
        <v>1800</v>
      </c>
      <c r="T71" s="28" t="s">
        <v>1689</v>
      </c>
      <c r="U71" s="28" t="b">
        <f t="shared" si="3"/>
        <v>1</v>
      </c>
      <c r="W71" s="160" t="s">
        <v>1628</v>
      </c>
      <c r="X71" s="162"/>
    </row>
    <row r="72" spans="1:26" x14ac:dyDescent="0.25">
      <c r="A72">
        <f t="shared" si="2"/>
        <v>68</v>
      </c>
      <c r="B72">
        <v>3</v>
      </c>
      <c r="C72" t="s">
        <v>1790</v>
      </c>
      <c r="E72">
        <v>12</v>
      </c>
      <c r="F72" t="s">
        <v>1791</v>
      </c>
      <c r="H72" s="160">
        <v>14</v>
      </c>
      <c r="I72" s="161">
        <v>2.2000000000000002</v>
      </c>
      <c r="J72" t="s">
        <v>1792</v>
      </c>
      <c r="L72" t="s">
        <v>1686</v>
      </c>
      <c r="M72">
        <v>20191204</v>
      </c>
      <c r="N72" s="8" t="s">
        <v>1801</v>
      </c>
      <c r="P72" t="s">
        <v>1802</v>
      </c>
      <c r="T72" s="28" t="s">
        <v>1689</v>
      </c>
      <c r="U72" s="28" t="b">
        <f t="shared" si="3"/>
        <v>1</v>
      </c>
      <c r="W72" s="160" t="s">
        <v>1628</v>
      </c>
      <c r="X72" s="162"/>
    </row>
    <row r="73" spans="1:26" x14ac:dyDescent="0.25">
      <c r="A73">
        <f t="shared" si="2"/>
        <v>69</v>
      </c>
      <c r="B73">
        <v>3</v>
      </c>
      <c r="C73" t="s">
        <v>1790</v>
      </c>
      <c r="E73">
        <v>12</v>
      </c>
      <c r="F73" t="s">
        <v>1791</v>
      </c>
      <c r="H73" s="160">
        <v>14</v>
      </c>
      <c r="I73" s="161">
        <v>2.2000000000000002</v>
      </c>
      <c r="J73" t="s">
        <v>1792</v>
      </c>
      <c r="P73" t="s">
        <v>1803</v>
      </c>
      <c r="T73" s="28" t="s">
        <v>1702</v>
      </c>
      <c r="U73" s="28" t="b">
        <f t="shared" si="3"/>
        <v>0</v>
      </c>
      <c r="W73" s="160" t="s">
        <v>1679</v>
      </c>
      <c r="X73" s="162" t="s">
        <v>1755</v>
      </c>
      <c r="Z73" t="s">
        <v>1804</v>
      </c>
    </row>
    <row r="74" spans="1:26" x14ac:dyDescent="0.25">
      <c r="A74">
        <f t="shared" si="2"/>
        <v>70</v>
      </c>
      <c r="B74">
        <v>3</v>
      </c>
      <c r="C74" t="s">
        <v>1790</v>
      </c>
      <c r="E74">
        <v>13</v>
      </c>
      <c r="F74" t="s">
        <v>1805</v>
      </c>
      <c r="H74" s="160">
        <v>5</v>
      </c>
      <c r="I74" s="161">
        <v>1</v>
      </c>
      <c r="J74" t="s">
        <v>891</v>
      </c>
      <c r="L74" t="s">
        <v>1686</v>
      </c>
      <c r="M74">
        <v>20190820</v>
      </c>
      <c r="N74" s="8" t="s">
        <v>1806</v>
      </c>
      <c r="P74" t="s">
        <v>1288</v>
      </c>
      <c r="Q74" s="8" t="s">
        <v>1652</v>
      </c>
      <c r="S74" s="28" t="s">
        <v>1536</v>
      </c>
      <c r="T74" s="28" t="s">
        <v>1689</v>
      </c>
      <c r="U74" s="28" t="b">
        <f t="shared" si="3"/>
        <v>1</v>
      </c>
      <c r="W74" s="160" t="s">
        <v>1628</v>
      </c>
      <c r="X74" s="162"/>
    </row>
    <row r="75" spans="1:26" x14ac:dyDescent="0.25">
      <c r="A75">
        <f t="shared" si="2"/>
        <v>71</v>
      </c>
      <c r="B75">
        <v>3</v>
      </c>
      <c r="C75" t="s">
        <v>1790</v>
      </c>
      <c r="E75">
        <v>13</v>
      </c>
      <c r="F75" t="s">
        <v>1805</v>
      </c>
      <c r="H75" s="160">
        <v>5</v>
      </c>
      <c r="I75" s="161">
        <v>1</v>
      </c>
      <c r="J75" t="s">
        <v>891</v>
      </c>
      <c r="L75" t="s">
        <v>1686</v>
      </c>
      <c r="M75">
        <v>20190820</v>
      </c>
      <c r="N75" s="8" t="s">
        <v>1806</v>
      </c>
      <c r="P75" t="s">
        <v>1303</v>
      </c>
      <c r="Q75" s="8" t="s">
        <v>1652</v>
      </c>
      <c r="S75" s="28" t="s">
        <v>1536</v>
      </c>
      <c r="T75" s="28" t="s">
        <v>1689</v>
      </c>
      <c r="U75" s="28" t="b">
        <f t="shared" si="3"/>
        <v>1</v>
      </c>
      <c r="W75" s="160" t="s">
        <v>1628</v>
      </c>
      <c r="X75" s="162"/>
    </row>
    <row r="76" spans="1:26" x14ac:dyDescent="0.25">
      <c r="A76">
        <f t="shared" si="2"/>
        <v>72</v>
      </c>
      <c r="B76">
        <v>3</v>
      </c>
      <c r="C76" t="s">
        <v>1790</v>
      </c>
      <c r="E76">
        <v>13</v>
      </c>
      <c r="F76" t="s">
        <v>1805</v>
      </c>
      <c r="H76" s="160">
        <v>5</v>
      </c>
      <c r="I76" s="161">
        <v>1</v>
      </c>
      <c r="J76" t="s">
        <v>891</v>
      </c>
      <c r="L76" t="s">
        <v>1686</v>
      </c>
      <c r="M76">
        <v>20190820</v>
      </c>
      <c r="N76" s="8" t="s">
        <v>1806</v>
      </c>
      <c r="P76" t="s">
        <v>1304</v>
      </c>
      <c r="Q76" s="8" t="s">
        <v>1652</v>
      </c>
      <c r="S76" s="28" t="s">
        <v>1536</v>
      </c>
      <c r="T76" s="28" t="s">
        <v>1689</v>
      </c>
      <c r="U76" s="28" t="b">
        <f t="shared" si="3"/>
        <v>1</v>
      </c>
      <c r="W76" s="160" t="s">
        <v>1628</v>
      </c>
      <c r="X76" s="162"/>
    </row>
    <row r="77" spans="1:26" x14ac:dyDescent="0.25">
      <c r="A77">
        <f t="shared" si="2"/>
        <v>73</v>
      </c>
      <c r="B77">
        <v>3</v>
      </c>
      <c r="C77" t="s">
        <v>1790</v>
      </c>
      <c r="E77">
        <v>13</v>
      </c>
      <c r="F77" t="s">
        <v>1805</v>
      </c>
      <c r="H77" s="160">
        <v>5</v>
      </c>
      <c r="I77" s="161">
        <v>1</v>
      </c>
      <c r="J77" t="s">
        <v>891</v>
      </c>
      <c r="L77" t="s">
        <v>1686</v>
      </c>
      <c r="M77">
        <v>20190820</v>
      </c>
      <c r="N77" s="8" t="s">
        <v>1806</v>
      </c>
      <c r="P77" t="s">
        <v>1305</v>
      </c>
      <c r="Q77" s="8" t="s">
        <v>1652</v>
      </c>
      <c r="S77" s="28" t="s">
        <v>1536</v>
      </c>
      <c r="T77" s="28" t="s">
        <v>1689</v>
      </c>
      <c r="U77" s="28" t="b">
        <f t="shared" si="3"/>
        <v>1</v>
      </c>
      <c r="W77" s="160" t="s">
        <v>1628</v>
      </c>
      <c r="X77" s="162"/>
    </row>
    <row r="78" spans="1:26" x14ac:dyDescent="0.25">
      <c r="A78">
        <f t="shared" si="2"/>
        <v>74</v>
      </c>
      <c r="B78">
        <v>3</v>
      </c>
      <c r="C78" t="s">
        <v>1790</v>
      </c>
      <c r="E78">
        <v>13</v>
      </c>
      <c r="F78" t="s">
        <v>1805</v>
      </c>
      <c r="H78" s="160">
        <v>5</v>
      </c>
      <c r="I78" s="161">
        <v>1</v>
      </c>
      <c r="J78" t="s">
        <v>891</v>
      </c>
      <c r="L78" t="s">
        <v>1686</v>
      </c>
      <c r="M78">
        <v>20190820</v>
      </c>
      <c r="N78" s="8" t="s">
        <v>1806</v>
      </c>
      <c r="P78" t="s">
        <v>1307</v>
      </c>
      <c r="Q78" s="8" t="s">
        <v>1652</v>
      </c>
      <c r="S78" s="28" t="s">
        <v>1536</v>
      </c>
      <c r="T78" s="28" t="s">
        <v>1689</v>
      </c>
      <c r="U78" s="28" t="b">
        <f t="shared" si="3"/>
        <v>1</v>
      </c>
      <c r="W78" s="160" t="s">
        <v>1628</v>
      </c>
      <c r="X78" s="162"/>
    </row>
    <row r="79" spans="1:26" x14ac:dyDescent="0.25">
      <c r="A79">
        <f t="shared" si="2"/>
        <v>75</v>
      </c>
      <c r="B79">
        <v>2</v>
      </c>
      <c r="C79" t="s">
        <v>1790</v>
      </c>
      <c r="E79">
        <v>13</v>
      </c>
      <c r="F79" t="s">
        <v>1805</v>
      </c>
      <c r="H79" s="160">
        <v>5</v>
      </c>
      <c r="I79" s="161">
        <v>1</v>
      </c>
      <c r="J79" t="s">
        <v>891</v>
      </c>
      <c r="L79" t="s">
        <v>66</v>
      </c>
      <c r="M79">
        <v>20191007</v>
      </c>
      <c r="N79" s="8" t="s">
        <v>68</v>
      </c>
      <c r="P79" t="s">
        <v>1929</v>
      </c>
      <c r="Q79" s="8" t="s">
        <v>1654</v>
      </c>
      <c r="S79" s="28"/>
      <c r="T79" s="28" t="s">
        <v>1689</v>
      </c>
      <c r="U79" s="28" t="b">
        <v>1</v>
      </c>
      <c r="W79" s="160" t="s">
        <v>1698</v>
      </c>
      <c r="X79" s="162"/>
    </row>
    <row r="80" spans="1:26" x14ac:dyDescent="0.25">
      <c r="A80">
        <f t="shared" si="2"/>
        <v>76</v>
      </c>
      <c r="B80">
        <v>3</v>
      </c>
      <c r="C80" t="s">
        <v>1790</v>
      </c>
      <c r="E80">
        <v>13</v>
      </c>
      <c r="F80" t="s">
        <v>1805</v>
      </c>
      <c r="H80" s="160">
        <v>5</v>
      </c>
      <c r="I80" s="161">
        <v>1</v>
      </c>
      <c r="J80" t="s">
        <v>891</v>
      </c>
      <c r="L80" t="s">
        <v>1686</v>
      </c>
      <c r="M80">
        <v>20191204</v>
      </c>
      <c r="N80" s="8" t="s">
        <v>1807</v>
      </c>
      <c r="P80" t="s">
        <v>1808</v>
      </c>
      <c r="T80" s="28" t="s">
        <v>1689</v>
      </c>
      <c r="U80" s="28" t="b">
        <f t="shared" si="3"/>
        <v>1</v>
      </c>
      <c r="W80" s="160" t="s">
        <v>1628</v>
      </c>
      <c r="X80" s="162"/>
    </row>
    <row r="81" spans="1:26" x14ac:dyDescent="0.25">
      <c r="A81">
        <f t="shared" si="2"/>
        <v>77</v>
      </c>
      <c r="B81">
        <v>3</v>
      </c>
      <c r="C81" t="s">
        <v>1790</v>
      </c>
      <c r="E81">
        <v>13</v>
      </c>
      <c r="F81" t="s">
        <v>1805</v>
      </c>
      <c r="H81" s="160">
        <v>5</v>
      </c>
      <c r="I81" s="161">
        <v>1</v>
      </c>
      <c r="J81" t="s">
        <v>891</v>
      </c>
      <c r="L81" t="s">
        <v>1686</v>
      </c>
      <c r="M81">
        <v>20191204</v>
      </c>
      <c r="N81" s="8" t="s">
        <v>1807</v>
      </c>
      <c r="P81" t="s">
        <v>1809</v>
      </c>
      <c r="T81" s="28" t="s">
        <v>1689</v>
      </c>
      <c r="U81" s="28" t="b">
        <f t="shared" si="3"/>
        <v>1</v>
      </c>
      <c r="W81" s="160" t="s">
        <v>1628</v>
      </c>
      <c r="X81" s="162"/>
    </row>
    <row r="82" spans="1:26" x14ac:dyDescent="0.25">
      <c r="A82">
        <f t="shared" si="2"/>
        <v>78</v>
      </c>
      <c r="B82">
        <v>3</v>
      </c>
      <c r="C82" t="s">
        <v>1790</v>
      </c>
      <c r="E82">
        <v>13</v>
      </c>
      <c r="F82" t="s">
        <v>1805</v>
      </c>
      <c r="H82" s="160">
        <v>5</v>
      </c>
      <c r="I82" s="161">
        <v>1</v>
      </c>
      <c r="J82" t="s">
        <v>891</v>
      </c>
      <c r="L82" t="s">
        <v>1686</v>
      </c>
      <c r="M82">
        <v>20191204</v>
      </c>
      <c r="N82" s="8" t="s">
        <v>1810</v>
      </c>
      <c r="P82" t="s">
        <v>1811</v>
      </c>
      <c r="Q82" s="8" t="s">
        <v>1654</v>
      </c>
      <c r="T82" s="28" t="s">
        <v>1691</v>
      </c>
      <c r="U82" s="28" t="b">
        <f t="shared" si="3"/>
        <v>1</v>
      </c>
      <c r="W82" s="160" t="s">
        <v>1628</v>
      </c>
      <c r="X82"/>
    </row>
    <row r="83" spans="1:26" x14ac:dyDescent="0.25">
      <c r="A83">
        <f t="shared" si="2"/>
        <v>79</v>
      </c>
      <c r="B83">
        <v>3</v>
      </c>
      <c r="C83" t="s">
        <v>1790</v>
      </c>
      <c r="E83">
        <v>13</v>
      </c>
      <c r="F83" t="s">
        <v>1805</v>
      </c>
      <c r="H83" s="160">
        <v>5</v>
      </c>
      <c r="I83" s="161">
        <v>1</v>
      </c>
      <c r="J83" t="s">
        <v>891</v>
      </c>
      <c r="L83" t="s">
        <v>1686</v>
      </c>
      <c r="M83">
        <v>20191204</v>
      </c>
      <c r="N83" s="8" t="s">
        <v>1810</v>
      </c>
      <c r="P83" t="s">
        <v>1812</v>
      </c>
      <c r="Q83" s="8" t="s">
        <v>1813</v>
      </c>
      <c r="T83" s="28" t="s">
        <v>1691</v>
      </c>
      <c r="U83" s="28" t="b">
        <f t="shared" si="3"/>
        <v>1</v>
      </c>
      <c r="W83" s="160" t="s">
        <v>1679</v>
      </c>
      <c r="X83" s="162" t="s">
        <v>1720</v>
      </c>
      <c r="Z83" t="s">
        <v>1814</v>
      </c>
    </row>
    <row r="84" spans="1:26" x14ac:dyDescent="0.25">
      <c r="A84">
        <f t="shared" si="2"/>
        <v>80</v>
      </c>
      <c r="B84">
        <v>3</v>
      </c>
      <c r="C84" t="s">
        <v>1790</v>
      </c>
      <c r="E84">
        <v>14</v>
      </c>
      <c r="F84" t="s">
        <v>1815</v>
      </c>
      <c r="H84" s="160">
        <v>23</v>
      </c>
      <c r="I84" s="161">
        <v>3</v>
      </c>
      <c r="J84" t="s">
        <v>1676</v>
      </c>
      <c r="P84" t="s">
        <v>35</v>
      </c>
      <c r="Q84" s="8" t="s">
        <v>1654</v>
      </c>
      <c r="T84" s="28" t="s">
        <v>1702</v>
      </c>
      <c r="U84" s="28" t="b">
        <f t="shared" si="3"/>
        <v>0</v>
      </c>
      <c r="W84" s="160" t="s">
        <v>1679</v>
      </c>
      <c r="X84" s="162" t="s">
        <v>1735</v>
      </c>
      <c r="Z84" t="s">
        <v>1703</v>
      </c>
    </row>
    <row r="85" spans="1:26" x14ac:dyDescent="0.25">
      <c r="A85">
        <f t="shared" si="2"/>
        <v>81</v>
      </c>
      <c r="B85">
        <v>3</v>
      </c>
      <c r="C85" t="s">
        <v>1790</v>
      </c>
      <c r="E85">
        <v>14</v>
      </c>
      <c r="F85" t="s">
        <v>1815</v>
      </c>
      <c r="H85" s="160">
        <v>23</v>
      </c>
      <c r="I85" s="161">
        <v>3</v>
      </c>
      <c r="J85" t="s">
        <v>1676</v>
      </c>
      <c r="P85" t="s">
        <v>1816</v>
      </c>
      <c r="Q85" s="8" t="s">
        <v>1654</v>
      </c>
      <c r="T85" s="28" t="s">
        <v>1678</v>
      </c>
      <c r="U85" s="28" t="b">
        <f t="shared" si="3"/>
        <v>0</v>
      </c>
      <c r="W85" s="160" t="s">
        <v>1679</v>
      </c>
      <c r="X85" s="162" t="s">
        <v>1680</v>
      </c>
      <c r="Z85" t="s">
        <v>1681</v>
      </c>
    </row>
    <row r="86" spans="1:26" x14ac:dyDescent="0.25">
      <c r="A86">
        <f t="shared" si="2"/>
        <v>82</v>
      </c>
      <c r="B86">
        <v>3</v>
      </c>
      <c r="C86" t="s">
        <v>1790</v>
      </c>
      <c r="E86">
        <v>14</v>
      </c>
      <c r="F86" t="s">
        <v>1815</v>
      </c>
      <c r="H86" s="160">
        <v>23</v>
      </c>
      <c r="I86" s="161">
        <v>3</v>
      </c>
      <c r="J86" t="s">
        <v>1676</v>
      </c>
      <c r="P86" t="s">
        <v>1817</v>
      </c>
      <c r="Q86" s="8" t="s">
        <v>1654</v>
      </c>
      <c r="T86" s="28" t="s">
        <v>1678</v>
      </c>
      <c r="U86" s="28" t="b">
        <f t="shared" si="3"/>
        <v>0</v>
      </c>
      <c r="W86" s="160" t="s">
        <v>1679</v>
      </c>
      <c r="X86" s="162" t="s">
        <v>1680</v>
      </c>
      <c r="Z86" t="s">
        <v>1681</v>
      </c>
    </row>
    <row r="87" spans="1:26" x14ac:dyDescent="0.25">
      <c r="A87">
        <f t="shared" si="2"/>
        <v>83</v>
      </c>
      <c r="B87">
        <v>3</v>
      </c>
      <c r="C87" t="s">
        <v>1790</v>
      </c>
      <c r="E87">
        <v>15</v>
      </c>
      <c r="F87" t="s">
        <v>53</v>
      </c>
      <c r="H87" s="160">
        <v>15</v>
      </c>
      <c r="I87" s="161">
        <v>2.2000000000000002</v>
      </c>
      <c r="J87" t="s">
        <v>1818</v>
      </c>
      <c r="P87" t="s">
        <v>30</v>
      </c>
      <c r="Q87" s="8" t="s">
        <v>1654</v>
      </c>
      <c r="T87" s="28" t="s">
        <v>1678</v>
      </c>
      <c r="U87" s="28" t="b">
        <f t="shared" si="3"/>
        <v>0</v>
      </c>
      <c r="W87" s="160" t="s">
        <v>1679</v>
      </c>
      <c r="X87" s="162" t="s">
        <v>1680</v>
      </c>
      <c r="Z87" t="s">
        <v>1681</v>
      </c>
    </row>
    <row r="88" spans="1:26" x14ac:dyDescent="0.25">
      <c r="A88">
        <f t="shared" si="2"/>
        <v>84</v>
      </c>
      <c r="B88">
        <v>3</v>
      </c>
      <c r="C88" t="s">
        <v>1790</v>
      </c>
      <c r="E88">
        <v>15</v>
      </c>
      <c r="F88" t="s">
        <v>53</v>
      </c>
      <c r="H88" s="160">
        <v>15</v>
      </c>
      <c r="I88" s="161">
        <v>2.2000000000000002</v>
      </c>
      <c r="J88" t="s">
        <v>1818</v>
      </c>
      <c r="P88" t="s">
        <v>1819</v>
      </c>
      <c r="Q88" s="8" t="s">
        <v>1654</v>
      </c>
      <c r="T88" s="28" t="s">
        <v>1678</v>
      </c>
      <c r="U88" s="28" t="b">
        <f t="shared" si="3"/>
        <v>0</v>
      </c>
      <c r="W88" s="160" t="s">
        <v>1679</v>
      </c>
      <c r="X88" s="162" t="s">
        <v>1680</v>
      </c>
      <c r="Z88" t="s">
        <v>1681</v>
      </c>
    </row>
    <row r="89" spans="1:26" x14ac:dyDescent="0.25">
      <c r="A89">
        <f t="shared" si="2"/>
        <v>85</v>
      </c>
      <c r="B89">
        <v>3</v>
      </c>
      <c r="C89" t="s">
        <v>1790</v>
      </c>
      <c r="E89">
        <v>16</v>
      </c>
      <c r="F89" t="s">
        <v>1820</v>
      </c>
      <c r="H89" s="160">
        <v>24</v>
      </c>
      <c r="I89" s="161">
        <v>3</v>
      </c>
      <c r="J89" t="s">
        <v>1821</v>
      </c>
      <c r="P89" t="s">
        <v>36</v>
      </c>
      <c r="Q89" s="8" t="s">
        <v>1652</v>
      </c>
      <c r="T89" s="28" t="s">
        <v>1702</v>
      </c>
      <c r="U89" s="28" t="b">
        <f t="shared" si="3"/>
        <v>0</v>
      </c>
      <c r="W89" s="160" t="s">
        <v>1679</v>
      </c>
      <c r="X89" s="162" t="s">
        <v>1680</v>
      </c>
      <c r="Z89" t="s">
        <v>1703</v>
      </c>
    </row>
    <row r="90" spans="1:26" x14ac:dyDescent="0.25">
      <c r="A90">
        <f t="shared" si="2"/>
        <v>86</v>
      </c>
      <c r="B90">
        <v>3</v>
      </c>
      <c r="C90" t="s">
        <v>1790</v>
      </c>
      <c r="E90">
        <v>16</v>
      </c>
      <c r="F90" t="s">
        <v>1820</v>
      </c>
      <c r="H90" s="160">
        <v>24</v>
      </c>
      <c r="I90" s="161">
        <v>3</v>
      </c>
      <c r="J90" t="s">
        <v>1821</v>
      </c>
      <c r="P90" t="s">
        <v>1822</v>
      </c>
      <c r="Q90" s="8" t="s">
        <v>1654</v>
      </c>
      <c r="T90" s="28" t="s">
        <v>1678</v>
      </c>
      <c r="U90" s="28" t="b">
        <f t="shared" si="3"/>
        <v>0</v>
      </c>
      <c r="W90" s="160" t="s">
        <v>1679</v>
      </c>
      <c r="X90" s="162" t="s">
        <v>1680</v>
      </c>
      <c r="Z90" t="s">
        <v>1681</v>
      </c>
    </row>
    <row r="91" spans="1:26" x14ac:dyDescent="0.25">
      <c r="A91">
        <f t="shared" si="2"/>
        <v>87</v>
      </c>
      <c r="B91">
        <v>3</v>
      </c>
      <c r="C91" t="s">
        <v>1790</v>
      </c>
      <c r="E91">
        <v>17</v>
      </c>
      <c r="F91" t="s">
        <v>1823</v>
      </c>
      <c r="H91" s="160">
        <v>16</v>
      </c>
      <c r="I91" s="161">
        <v>2.2000000000000002</v>
      </c>
      <c r="J91" t="s">
        <v>1824</v>
      </c>
      <c r="P91" t="s">
        <v>19</v>
      </c>
      <c r="Q91" s="8" t="s">
        <v>1825</v>
      </c>
      <c r="T91" s="28" t="s">
        <v>1678</v>
      </c>
      <c r="U91" s="28" t="b">
        <f t="shared" si="3"/>
        <v>0</v>
      </c>
      <c r="W91" s="160" t="s">
        <v>1679</v>
      </c>
      <c r="X91" s="162" t="s">
        <v>1680</v>
      </c>
      <c r="Z91" t="s">
        <v>1681</v>
      </c>
    </row>
    <row r="92" spans="1:26" x14ac:dyDescent="0.25">
      <c r="A92">
        <f t="shared" si="2"/>
        <v>88</v>
      </c>
      <c r="B92">
        <v>3</v>
      </c>
      <c r="C92" t="s">
        <v>1790</v>
      </c>
      <c r="E92">
        <v>17</v>
      </c>
      <c r="F92" t="s">
        <v>1823</v>
      </c>
      <c r="H92" s="160">
        <v>16</v>
      </c>
      <c r="I92" s="161">
        <v>2.2000000000000002</v>
      </c>
      <c r="J92" t="s">
        <v>1824</v>
      </c>
      <c r="L92" t="s">
        <v>1686</v>
      </c>
      <c r="M92">
        <v>20190930</v>
      </c>
      <c r="N92" s="8" t="s">
        <v>1826</v>
      </c>
      <c r="P92" t="s">
        <v>235</v>
      </c>
      <c r="Q92" s="8" t="s">
        <v>1825</v>
      </c>
      <c r="T92" s="28" t="s">
        <v>1691</v>
      </c>
      <c r="U92" s="28" t="b">
        <f t="shared" si="3"/>
        <v>1</v>
      </c>
      <c r="W92" s="160" t="s">
        <v>1679</v>
      </c>
      <c r="X92" s="162" t="s">
        <v>1680</v>
      </c>
      <c r="Z92" t="s">
        <v>1681</v>
      </c>
    </row>
    <row r="93" spans="1:26" x14ac:dyDescent="0.25">
      <c r="A93">
        <f t="shared" si="2"/>
        <v>89</v>
      </c>
      <c r="B93">
        <v>3</v>
      </c>
      <c r="C93" t="s">
        <v>1790</v>
      </c>
      <c r="E93">
        <v>17</v>
      </c>
      <c r="F93" t="s">
        <v>1823</v>
      </c>
      <c r="H93" s="160">
        <v>16</v>
      </c>
      <c r="I93" s="161">
        <v>2.2000000000000002</v>
      </c>
      <c r="J93" t="s">
        <v>1824</v>
      </c>
      <c r="L93" t="s">
        <v>1686</v>
      </c>
      <c r="M93">
        <v>20190911</v>
      </c>
      <c r="N93" s="8" t="s">
        <v>1827</v>
      </c>
      <c r="P93" t="s">
        <v>1215</v>
      </c>
      <c r="T93" s="28" t="s">
        <v>1689</v>
      </c>
      <c r="U93" s="28" t="b">
        <f t="shared" si="3"/>
        <v>1</v>
      </c>
      <c r="W93" s="160" t="s">
        <v>1628</v>
      </c>
      <c r="X93" s="162"/>
      <c r="Z93" t="s">
        <v>1828</v>
      </c>
    </row>
    <row r="94" spans="1:26" x14ac:dyDescent="0.25">
      <c r="A94">
        <f t="shared" si="2"/>
        <v>90</v>
      </c>
      <c r="B94">
        <v>3</v>
      </c>
      <c r="C94" t="s">
        <v>1790</v>
      </c>
      <c r="E94">
        <v>17</v>
      </c>
      <c r="F94" t="s">
        <v>1823</v>
      </c>
      <c r="H94" s="160">
        <v>16</v>
      </c>
      <c r="I94" s="161">
        <v>2.2000000000000002</v>
      </c>
      <c r="J94" t="s">
        <v>1824</v>
      </c>
      <c r="L94" t="s">
        <v>1686</v>
      </c>
      <c r="M94">
        <v>20190911</v>
      </c>
      <c r="N94" s="8" t="s">
        <v>1827</v>
      </c>
      <c r="P94" t="s">
        <v>1216</v>
      </c>
      <c r="T94" s="28" t="s">
        <v>1689</v>
      </c>
      <c r="U94" s="28" t="b">
        <f t="shared" si="3"/>
        <v>1</v>
      </c>
      <c r="W94" s="160" t="s">
        <v>1628</v>
      </c>
      <c r="X94" s="162"/>
      <c r="Z94" t="s">
        <v>1828</v>
      </c>
    </row>
    <row r="95" spans="1:26" x14ac:dyDescent="0.25">
      <c r="A95">
        <f t="shared" si="2"/>
        <v>91</v>
      </c>
      <c r="B95">
        <v>3</v>
      </c>
      <c r="C95" t="s">
        <v>1790</v>
      </c>
      <c r="E95">
        <v>17</v>
      </c>
      <c r="F95" t="s">
        <v>1823</v>
      </c>
      <c r="H95" s="160">
        <v>16</v>
      </c>
      <c r="I95" s="161">
        <v>2.2000000000000002</v>
      </c>
      <c r="J95" t="s">
        <v>1824</v>
      </c>
      <c r="L95" t="s">
        <v>1686</v>
      </c>
      <c r="M95">
        <v>20190911</v>
      </c>
      <c r="N95" s="8" t="s">
        <v>1827</v>
      </c>
      <c r="P95" t="s">
        <v>1217</v>
      </c>
      <c r="T95" s="28" t="s">
        <v>1689</v>
      </c>
      <c r="U95" s="28" t="b">
        <f t="shared" si="3"/>
        <v>1</v>
      </c>
      <c r="W95" s="160" t="s">
        <v>1628</v>
      </c>
      <c r="X95" s="162"/>
      <c r="Z95" t="s">
        <v>1828</v>
      </c>
    </row>
    <row r="96" spans="1:26" x14ac:dyDescent="0.25">
      <c r="A96">
        <f t="shared" si="2"/>
        <v>92</v>
      </c>
      <c r="B96">
        <v>3</v>
      </c>
      <c r="C96" t="s">
        <v>1790</v>
      </c>
      <c r="E96">
        <v>17</v>
      </c>
      <c r="F96" t="s">
        <v>1823</v>
      </c>
      <c r="H96" s="160">
        <v>16</v>
      </c>
      <c r="I96" s="161">
        <v>2.2000000000000002</v>
      </c>
      <c r="J96" t="s">
        <v>1824</v>
      </c>
      <c r="L96" t="s">
        <v>1686</v>
      </c>
      <c r="M96">
        <v>20190911</v>
      </c>
      <c r="N96" s="8" t="s">
        <v>1827</v>
      </c>
      <c r="P96" t="s">
        <v>1222</v>
      </c>
      <c r="T96" s="28" t="s">
        <v>1689</v>
      </c>
      <c r="U96" s="28" t="b">
        <f t="shared" si="3"/>
        <v>1</v>
      </c>
      <c r="W96" s="160" t="s">
        <v>1628</v>
      </c>
      <c r="X96" s="162"/>
      <c r="Z96" t="s">
        <v>1828</v>
      </c>
    </row>
    <row r="97" spans="1:26" x14ac:dyDescent="0.25">
      <c r="A97">
        <f t="shared" si="2"/>
        <v>93</v>
      </c>
      <c r="B97">
        <v>3</v>
      </c>
      <c r="C97" t="s">
        <v>1790</v>
      </c>
      <c r="E97">
        <v>17</v>
      </c>
      <c r="F97" t="s">
        <v>1823</v>
      </c>
      <c r="H97" s="160">
        <v>16</v>
      </c>
      <c r="I97" s="161">
        <v>2.2000000000000002</v>
      </c>
      <c r="J97" t="s">
        <v>1824</v>
      </c>
      <c r="P97" t="s">
        <v>1829</v>
      </c>
      <c r="Q97" s="8" t="s">
        <v>1654</v>
      </c>
      <c r="R97" s="164"/>
      <c r="T97" s="28" t="s">
        <v>1678</v>
      </c>
      <c r="U97" s="28" t="b">
        <f t="shared" si="3"/>
        <v>0</v>
      </c>
      <c r="W97" s="160" t="s">
        <v>1679</v>
      </c>
      <c r="X97" s="162" t="s">
        <v>1680</v>
      </c>
      <c r="Z97" t="s">
        <v>1681</v>
      </c>
    </row>
    <row r="98" spans="1:26" x14ac:dyDescent="0.25">
      <c r="A98">
        <f t="shared" si="2"/>
        <v>94</v>
      </c>
      <c r="B98">
        <v>3</v>
      </c>
      <c r="C98" t="s">
        <v>1790</v>
      </c>
      <c r="E98">
        <v>17</v>
      </c>
      <c r="F98" t="s">
        <v>1823</v>
      </c>
      <c r="H98" s="160">
        <v>16</v>
      </c>
      <c r="I98" s="161">
        <v>2.2000000000000002</v>
      </c>
      <c r="J98" t="s">
        <v>1824</v>
      </c>
      <c r="P98" t="s">
        <v>1830</v>
      </c>
      <c r="Q98" s="8" t="s">
        <v>1654</v>
      </c>
      <c r="R98" s="164"/>
      <c r="T98" s="28" t="s">
        <v>1678</v>
      </c>
      <c r="U98" s="28" t="b">
        <f t="shared" si="3"/>
        <v>0</v>
      </c>
      <c r="W98" s="160" t="s">
        <v>1679</v>
      </c>
      <c r="X98" s="162" t="s">
        <v>1680</v>
      </c>
      <c r="Z98" t="s">
        <v>1681</v>
      </c>
    </row>
    <row r="99" spans="1:26" x14ac:dyDescent="0.25">
      <c r="A99">
        <f t="shared" si="2"/>
        <v>95</v>
      </c>
      <c r="B99">
        <v>3</v>
      </c>
      <c r="C99" t="s">
        <v>1790</v>
      </c>
      <c r="E99">
        <v>17</v>
      </c>
      <c r="F99" t="s">
        <v>1823</v>
      </c>
      <c r="H99" s="160">
        <v>16</v>
      </c>
      <c r="I99" s="161">
        <v>2.2000000000000002</v>
      </c>
      <c r="J99" t="s">
        <v>1824</v>
      </c>
      <c r="P99" t="s">
        <v>1831</v>
      </c>
      <c r="Q99" s="8" t="s">
        <v>1654</v>
      </c>
      <c r="R99" s="8" t="s">
        <v>1832</v>
      </c>
      <c r="T99" s="28" t="s">
        <v>1678</v>
      </c>
      <c r="U99" s="28" t="b">
        <f t="shared" si="3"/>
        <v>0</v>
      </c>
      <c r="W99" s="160" t="s">
        <v>1679</v>
      </c>
      <c r="X99" s="162" t="s">
        <v>1680</v>
      </c>
      <c r="Z99" t="s">
        <v>1681</v>
      </c>
    </row>
    <row r="100" spans="1:26" x14ac:dyDescent="0.25">
      <c r="A100">
        <f t="shared" si="2"/>
        <v>96</v>
      </c>
      <c r="B100">
        <v>3</v>
      </c>
      <c r="C100" t="s">
        <v>1790</v>
      </c>
      <c r="E100">
        <v>17</v>
      </c>
      <c r="F100" t="s">
        <v>1823</v>
      </c>
      <c r="H100" s="160">
        <v>16</v>
      </c>
      <c r="I100" s="161">
        <v>2.2000000000000002</v>
      </c>
      <c r="J100" t="s">
        <v>1824</v>
      </c>
      <c r="P100" t="s">
        <v>1833</v>
      </c>
      <c r="Q100" s="8" t="s">
        <v>1654</v>
      </c>
      <c r="R100" s="8" t="s">
        <v>1834</v>
      </c>
      <c r="T100" s="28" t="s">
        <v>1678</v>
      </c>
      <c r="U100" s="28" t="b">
        <f t="shared" si="3"/>
        <v>0</v>
      </c>
      <c r="W100" s="160" t="s">
        <v>1679</v>
      </c>
      <c r="X100" s="162" t="s">
        <v>1680</v>
      </c>
      <c r="Z100" t="s">
        <v>1681</v>
      </c>
    </row>
    <row r="101" spans="1:26" x14ac:dyDescent="0.25">
      <c r="A101">
        <f t="shared" si="2"/>
        <v>97</v>
      </c>
      <c r="B101">
        <v>3</v>
      </c>
      <c r="C101" t="s">
        <v>1790</v>
      </c>
      <c r="E101">
        <v>17</v>
      </c>
      <c r="F101" t="s">
        <v>1823</v>
      </c>
      <c r="H101" s="160">
        <v>16</v>
      </c>
      <c r="I101" s="161">
        <v>2.2000000000000002</v>
      </c>
      <c r="J101" t="s">
        <v>1824</v>
      </c>
      <c r="P101" t="s">
        <v>1835</v>
      </c>
      <c r="Q101" s="8" t="s">
        <v>1654</v>
      </c>
      <c r="R101" s="164"/>
      <c r="T101" s="28" t="s">
        <v>1678</v>
      </c>
      <c r="U101" s="28" t="b">
        <f t="shared" si="3"/>
        <v>0</v>
      </c>
      <c r="W101" s="160" t="s">
        <v>1679</v>
      </c>
      <c r="X101" s="162" t="s">
        <v>1680</v>
      </c>
      <c r="Z101" t="s">
        <v>1681</v>
      </c>
    </row>
    <row r="102" spans="1:26" x14ac:dyDescent="0.25">
      <c r="A102">
        <f t="shared" si="2"/>
        <v>98</v>
      </c>
      <c r="B102">
        <v>3</v>
      </c>
      <c r="C102" t="s">
        <v>1790</v>
      </c>
      <c r="E102">
        <v>18</v>
      </c>
      <c r="F102" t="s">
        <v>1836</v>
      </c>
      <c r="H102" s="160">
        <v>17</v>
      </c>
      <c r="I102" s="161">
        <v>2.2000000000000002</v>
      </c>
      <c r="J102" t="s">
        <v>1837</v>
      </c>
      <c r="L102" t="s">
        <v>1686</v>
      </c>
      <c r="M102">
        <v>20191204</v>
      </c>
      <c r="N102" s="8" t="s">
        <v>1838</v>
      </c>
      <c r="P102" t="s">
        <v>60</v>
      </c>
      <c r="Q102" s="8" t="s">
        <v>1654</v>
      </c>
      <c r="T102" s="28" t="s">
        <v>1691</v>
      </c>
      <c r="U102" s="28" t="b">
        <f t="shared" si="3"/>
        <v>1</v>
      </c>
      <c r="W102" s="160" t="s">
        <v>1679</v>
      </c>
      <c r="X102" s="162" t="s">
        <v>1680</v>
      </c>
      <c r="Z102" t="s">
        <v>1681</v>
      </c>
    </row>
    <row r="103" spans="1:26" x14ac:dyDescent="0.25">
      <c r="A103">
        <f t="shared" si="2"/>
        <v>99</v>
      </c>
      <c r="B103">
        <v>3</v>
      </c>
      <c r="C103" t="s">
        <v>1790</v>
      </c>
      <c r="E103">
        <v>18</v>
      </c>
      <c r="F103" t="s">
        <v>1836</v>
      </c>
      <c r="H103" s="160">
        <v>17</v>
      </c>
      <c r="I103" s="161">
        <v>2.2000000000000002</v>
      </c>
      <c r="J103" t="s">
        <v>1837</v>
      </c>
      <c r="L103" t="s">
        <v>1686</v>
      </c>
      <c r="M103">
        <v>20191204</v>
      </c>
      <c r="N103" s="8" t="s">
        <v>1838</v>
      </c>
      <c r="P103" t="s">
        <v>59</v>
      </c>
      <c r="Q103" s="8" t="s">
        <v>1654</v>
      </c>
      <c r="T103" s="28" t="s">
        <v>1702</v>
      </c>
      <c r="U103" s="28" t="b">
        <f t="shared" si="3"/>
        <v>0</v>
      </c>
      <c r="W103" s="160" t="s">
        <v>1679</v>
      </c>
      <c r="X103" s="162" t="s">
        <v>1680</v>
      </c>
      <c r="Z103" t="s">
        <v>1703</v>
      </c>
    </row>
    <row r="104" spans="1:26" x14ac:dyDescent="0.25">
      <c r="A104">
        <f t="shared" si="2"/>
        <v>100</v>
      </c>
      <c r="B104">
        <v>3</v>
      </c>
      <c r="C104" t="s">
        <v>1790</v>
      </c>
      <c r="E104">
        <v>18</v>
      </c>
      <c r="F104" t="s">
        <v>1836</v>
      </c>
      <c r="H104" s="160">
        <v>17</v>
      </c>
      <c r="I104" s="161">
        <v>2.2000000000000002</v>
      </c>
      <c r="J104" t="s">
        <v>1837</v>
      </c>
      <c r="P104" t="s">
        <v>1839</v>
      </c>
      <c r="Q104" s="8" t="s">
        <v>1654</v>
      </c>
      <c r="R104" s="164"/>
      <c r="T104" s="28" t="s">
        <v>1678</v>
      </c>
      <c r="U104" s="28" t="b">
        <f t="shared" si="3"/>
        <v>0</v>
      </c>
      <c r="W104" s="160" t="s">
        <v>1679</v>
      </c>
      <c r="X104" s="162" t="s">
        <v>1680</v>
      </c>
      <c r="Z104" t="s">
        <v>1681</v>
      </c>
    </row>
    <row r="105" spans="1:26" x14ac:dyDescent="0.25">
      <c r="A105">
        <f t="shared" si="2"/>
        <v>101</v>
      </c>
      <c r="B105">
        <v>3</v>
      </c>
      <c r="C105" t="s">
        <v>1790</v>
      </c>
      <c r="E105">
        <v>18</v>
      </c>
      <c r="F105" t="s">
        <v>1836</v>
      </c>
      <c r="H105" s="160">
        <v>17</v>
      </c>
      <c r="I105" s="161">
        <v>2.2000000000000002</v>
      </c>
      <c r="J105" t="s">
        <v>1837</v>
      </c>
      <c r="L105" t="s">
        <v>1686</v>
      </c>
      <c r="M105">
        <v>20200511</v>
      </c>
      <c r="N105" s="8" t="s">
        <v>1840</v>
      </c>
      <c r="P105" t="s">
        <v>1841</v>
      </c>
      <c r="Q105" s="8" t="s">
        <v>1813</v>
      </c>
      <c r="T105" s="28" t="s">
        <v>1691</v>
      </c>
      <c r="U105" s="28" t="b">
        <f t="shared" si="3"/>
        <v>1</v>
      </c>
      <c r="W105" s="160" t="s">
        <v>1679</v>
      </c>
      <c r="X105" s="162" t="s">
        <v>1680</v>
      </c>
      <c r="Z105" t="s">
        <v>1842</v>
      </c>
    </row>
    <row r="106" spans="1:26" x14ac:dyDescent="0.25">
      <c r="A106">
        <f t="shared" si="2"/>
        <v>102</v>
      </c>
      <c r="B106">
        <v>3</v>
      </c>
      <c r="C106" t="s">
        <v>1790</v>
      </c>
      <c r="E106">
        <v>19</v>
      </c>
      <c r="F106" t="s">
        <v>1843</v>
      </c>
      <c r="H106" s="160">
        <v>18</v>
      </c>
      <c r="I106" s="161">
        <v>2.2000000000000002</v>
      </c>
      <c r="J106" t="s">
        <v>1844</v>
      </c>
      <c r="L106" t="s">
        <v>1686</v>
      </c>
      <c r="M106">
        <v>20190930</v>
      </c>
      <c r="N106" s="8" t="s">
        <v>1845</v>
      </c>
      <c r="P106" t="s">
        <v>13</v>
      </c>
      <c r="T106" s="28" t="s">
        <v>1754</v>
      </c>
      <c r="U106" s="28" t="b">
        <f t="shared" si="3"/>
        <v>0</v>
      </c>
      <c r="W106" s="160" t="s">
        <v>1679</v>
      </c>
      <c r="X106" s="162" t="s">
        <v>1680</v>
      </c>
      <c r="Z106" t="s">
        <v>1703</v>
      </c>
    </row>
    <row r="107" spans="1:26" x14ac:dyDescent="0.25">
      <c r="A107">
        <f t="shared" si="2"/>
        <v>103</v>
      </c>
      <c r="B107">
        <v>3</v>
      </c>
      <c r="C107" t="s">
        <v>1790</v>
      </c>
      <c r="E107">
        <v>19</v>
      </c>
      <c r="F107" t="s">
        <v>1843</v>
      </c>
      <c r="H107" s="160">
        <v>18</v>
      </c>
      <c r="I107" s="161">
        <v>2.2000000000000002</v>
      </c>
      <c r="J107" t="s">
        <v>1844</v>
      </c>
      <c r="L107" t="s">
        <v>1686</v>
      </c>
      <c r="M107">
        <v>20190930</v>
      </c>
      <c r="N107" s="8" t="s">
        <v>1845</v>
      </c>
      <c r="P107" t="s">
        <v>1846</v>
      </c>
      <c r="Q107" s="8" t="s">
        <v>1652</v>
      </c>
      <c r="T107" s="28" t="s">
        <v>1691</v>
      </c>
      <c r="U107" s="28" t="b">
        <f t="shared" si="3"/>
        <v>1</v>
      </c>
      <c r="W107" s="160" t="s">
        <v>1679</v>
      </c>
      <c r="X107" s="162" t="s">
        <v>1680</v>
      </c>
      <c r="Z107" t="s">
        <v>1692</v>
      </c>
    </row>
    <row r="108" spans="1:26" x14ac:dyDescent="0.25">
      <c r="A108">
        <f t="shared" si="2"/>
        <v>104</v>
      </c>
      <c r="B108">
        <v>3</v>
      </c>
      <c r="C108" t="s">
        <v>1790</v>
      </c>
      <c r="E108">
        <v>19</v>
      </c>
      <c r="F108" t="s">
        <v>1843</v>
      </c>
      <c r="H108" s="160">
        <v>18</v>
      </c>
      <c r="I108" s="161">
        <v>2.2000000000000002</v>
      </c>
      <c r="J108" t="s">
        <v>1844</v>
      </c>
      <c r="L108" t="s">
        <v>1686</v>
      </c>
      <c r="M108">
        <v>20190911</v>
      </c>
      <c r="N108" s="8" t="s">
        <v>1847</v>
      </c>
      <c r="P108" t="s">
        <v>1848</v>
      </c>
      <c r="Q108" s="8" t="s">
        <v>1652</v>
      </c>
      <c r="T108" s="28" t="s">
        <v>1691</v>
      </c>
      <c r="U108" s="28" t="b">
        <f t="shared" si="3"/>
        <v>1</v>
      </c>
      <c r="W108" s="160" t="s">
        <v>1679</v>
      </c>
      <c r="X108" s="162" t="s">
        <v>1680</v>
      </c>
      <c r="Z108" t="s">
        <v>1692</v>
      </c>
    </row>
    <row r="109" spans="1:26" x14ac:dyDescent="0.25">
      <c r="A109">
        <f t="shared" si="2"/>
        <v>105</v>
      </c>
      <c r="B109">
        <v>3</v>
      </c>
      <c r="C109" t="s">
        <v>1790</v>
      </c>
      <c r="E109">
        <v>19</v>
      </c>
      <c r="F109" t="s">
        <v>1843</v>
      </c>
      <c r="H109" s="160">
        <v>18</v>
      </c>
      <c r="I109" s="161">
        <v>2.2000000000000002</v>
      </c>
      <c r="J109" t="s">
        <v>1844</v>
      </c>
      <c r="P109" t="s">
        <v>1849</v>
      </c>
      <c r="Q109" s="8" t="s">
        <v>1652</v>
      </c>
      <c r="T109" s="28" t="s">
        <v>1678</v>
      </c>
      <c r="U109" s="28" t="b">
        <f t="shared" si="3"/>
        <v>0</v>
      </c>
      <c r="W109" s="160" t="s">
        <v>1679</v>
      </c>
      <c r="X109" s="162" t="s">
        <v>1680</v>
      </c>
      <c r="Z109" t="s">
        <v>1681</v>
      </c>
    </row>
    <row r="110" spans="1:26" x14ac:dyDescent="0.25">
      <c r="A110">
        <f t="shared" si="2"/>
        <v>106</v>
      </c>
      <c r="B110">
        <v>3</v>
      </c>
      <c r="C110" t="s">
        <v>1790</v>
      </c>
      <c r="E110">
        <v>19</v>
      </c>
      <c r="F110" t="s">
        <v>1843</v>
      </c>
      <c r="H110" s="160">
        <v>18</v>
      </c>
      <c r="I110" s="161">
        <v>2.2000000000000002</v>
      </c>
      <c r="J110" t="s">
        <v>1844</v>
      </c>
      <c r="L110" t="s">
        <v>1686</v>
      </c>
      <c r="M110">
        <v>20190911</v>
      </c>
      <c r="N110" s="8" t="s">
        <v>1850</v>
      </c>
      <c r="P110" t="s">
        <v>1851</v>
      </c>
      <c r="T110" s="28" t="s">
        <v>1691</v>
      </c>
      <c r="U110" s="28" t="b">
        <f t="shared" si="3"/>
        <v>1</v>
      </c>
      <c r="W110" s="160" t="s">
        <v>1628</v>
      </c>
      <c r="X110" s="162"/>
    </row>
    <row r="111" spans="1:26" x14ac:dyDescent="0.25">
      <c r="A111">
        <f t="shared" si="2"/>
        <v>107</v>
      </c>
      <c r="B111">
        <v>3</v>
      </c>
      <c r="C111" t="s">
        <v>1790</v>
      </c>
      <c r="E111">
        <v>19</v>
      </c>
      <c r="F111" t="s">
        <v>1843</v>
      </c>
      <c r="H111" s="160">
        <v>18</v>
      </c>
      <c r="I111" s="161">
        <v>2.2000000000000002</v>
      </c>
      <c r="J111" t="s">
        <v>1852</v>
      </c>
      <c r="P111" t="s">
        <v>1853</v>
      </c>
      <c r="Q111" s="8" t="s">
        <v>1654</v>
      </c>
      <c r="R111" s="8" t="s">
        <v>1854</v>
      </c>
      <c r="T111" s="28" t="s">
        <v>1678</v>
      </c>
      <c r="U111" s="28" t="b">
        <f t="shared" si="3"/>
        <v>0</v>
      </c>
      <c r="W111" s="160" t="s">
        <v>1679</v>
      </c>
      <c r="X111" s="162" t="s">
        <v>1855</v>
      </c>
      <c r="Z111" t="s">
        <v>1856</v>
      </c>
    </row>
    <row r="112" spans="1:26" x14ac:dyDescent="0.25">
      <c r="A112">
        <f t="shared" si="2"/>
        <v>108</v>
      </c>
      <c r="B112">
        <v>3</v>
      </c>
      <c r="C112" t="s">
        <v>1790</v>
      </c>
      <c r="E112">
        <v>19</v>
      </c>
      <c r="F112" t="s">
        <v>1843</v>
      </c>
      <c r="H112" s="160">
        <v>18</v>
      </c>
      <c r="I112" s="161">
        <v>2.2000000000000002</v>
      </c>
      <c r="J112" t="s">
        <v>1852</v>
      </c>
      <c r="P112" t="s">
        <v>1857</v>
      </c>
      <c r="Q112" s="8" t="s">
        <v>1654</v>
      </c>
      <c r="R112" s="8" t="s">
        <v>1690</v>
      </c>
      <c r="T112" s="28" t="s">
        <v>1678</v>
      </c>
      <c r="U112" s="28" t="b">
        <f t="shared" si="3"/>
        <v>0</v>
      </c>
      <c r="W112" s="160" t="s">
        <v>1679</v>
      </c>
      <c r="X112" s="162" t="s">
        <v>1855</v>
      </c>
      <c r="Z112" t="s">
        <v>1856</v>
      </c>
    </row>
    <row r="113" spans="1:26" x14ac:dyDescent="0.25">
      <c r="A113">
        <f t="shared" si="2"/>
        <v>109</v>
      </c>
      <c r="B113">
        <v>4</v>
      </c>
      <c r="C113" t="s">
        <v>1858</v>
      </c>
      <c r="E113">
        <v>20</v>
      </c>
      <c r="F113" t="s">
        <v>1859</v>
      </c>
      <c r="H113" s="160">
        <v>8</v>
      </c>
      <c r="I113" s="161">
        <v>2.1</v>
      </c>
      <c r="J113" t="s">
        <v>1792</v>
      </c>
      <c r="L113" t="s">
        <v>7</v>
      </c>
      <c r="M113">
        <v>2017</v>
      </c>
      <c r="N113" s="8" t="s">
        <v>1860</v>
      </c>
      <c r="P113" t="s">
        <v>1861</v>
      </c>
      <c r="Q113" s="8" t="s">
        <v>1795</v>
      </c>
      <c r="T113" s="28" t="s">
        <v>1689</v>
      </c>
      <c r="U113" s="28" t="b">
        <f t="shared" si="3"/>
        <v>1</v>
      </c>
      <c r="W113" s="160" t="s">
        <v>1679</v>
      </c>
      <c r="X113" s="162" t="s">
        <v>1680</v>
      </c>
      <c r="Z113" t="s">
        <v>1692</v>
      </c>
    </row>
    <row r="114" spans="1:26" x14ac:dyDescent="0.25">
      <c r="A114">
        <f t="shared" si="2"/>
        <v>110</v>
      </c>
      <c r="B114">
        <v>4</v>
      </c>
      <c r="C114" t="s">
        <v>1858</v>
      </c>
      <c r="E114">
        <v>20</v>
      </c>
      <c r="F114" t="s">
        <v>1859</v>
      </c>
      <c r="H114" s="160">
        <v>8</v>
      </c>
      <c r="I114" s="161">
        <v>2.1</v>
      </c>
      <c r="J114" t="s">
        <v>1792</v>
      </c>
      <c r="L114" t="s">
        <v>7</v>
      </c>
      <c r="M114">
        <v>2017</v>
      </c>
      <c r="N114" s="8" t="s">
        <v>1860</v>
      </c>
      <c r="P114" t="s">
        <v>1862</v>
      </c>
      <c r="Q114" s="8" t="s">
        <v>1654</v>
      </c>
      <c r="T114" s="28" t="s">
        <v>1689</v>
      </c>
      <c r="U114" s="28" t="b">
        <f t="shared" si="3"/>
        <v>1</v>
      </c>
      <c r="W114" s="160" t="s">
        <v>1679</v>
      </c>
      <c r="X114" s="162" t="s">
        <v>1680</v>
      </c>
      <c r="Z114" t="s">
        <v>1692</v>
      </c>
    </row>
    <row r="115" spans="1:26" x14ac:dyDescent="0.25">
      <c r="A115">
        <f t="shared" si="2"/>
        <v>111</v>
      </c>
      <c r="B115">
        <v>4</v>
      </c>
      <c r="C115" t="s">
        <v>1858</v>
      </c>
      <c r="E115">
        <v>21</v>
      </c>
      <c r="F115" t="s">
        <v>1863</v>
      </c>
      <c r="H115" s="160">
        <v>19</v>
      </c>
      <c r="I115" s="161">
        <v>2.2000000000000002</v>
      </c>
      <c r="J115" t="s">
        <v>1792</v>
      </c>
      <c r="P115" t="s">
        <v>21</v>
      </c>
      <c r="Q115" s="8" t="s">
        <v>1654</v>
      </c>
      <c r="R115" s="164"/>
      <c r="T115" s="28" t="s">
        <v>1678</v>
      </c>
      <c r="U115" s="28" t="b">
        <f t="shared" si="3"/>
        <v>0</v>
      </c>
      <c r="W115" s="160" t="s">
        <v>1679</v>
      </c>
      <c r="X115" s="162" t="s">
        <v>1680</v>
      </c>
      <c r="Z115" t="s">
        <v>1681</v>
      </c>
    </row>
    <row r="116" spans="1:26" x14ac:dyDescent="0.25">
      <c r="A116">
        <f t="shared" si="2"/>
        <v>112</v>
      </c>
      <c r="B116">
        <v>4</v>
      </c>
      <c r="C116" t="s">
        <v>1858</v>
      </c>
      <c r="E116">
        <v>21</v>
      </c>
      <c r="F116" t="s">
        <v>1863</v>
      </c>
      <c r="H116" s="160">
        <v>19</v>
      </c>
      <c r="I116" s="161">
        <v>2.2000000000000002</v>
      </c>
      <c r="J116" t="s">
        <v>1792</v>
      </c>
      <c r="L116" t="s">
        <v>1686</v>
      </c>
      <c r="M116">
        <v>20191204</v>
      </c>
      <c r="N116" s="8" t="s">
        <v>1864</v>
      </c>
      <c r="P116" t="s">
        <v>1991</v>
      </c>
      <c r="Q116" s="8" t="s">
        <v>1654</v>
      </c>
      <c r="R116" s="8" t="s">
        <v>1865</v>
      </c>
      <c r="T116" s="28" t="s">
        <v>1689</v>
      </c>
      <c r="U116" s="28" t="b">
        <f t="shared" si="3"/>
        <v>1</v>
      </c>
      <c r="W116" s="160" t="s">
        <v>1679</v>
      </c>
      <c r="X116" s="162" t="s">
        <v>1755</v>
      </c>
      <c r="Z116" t="s">
        <v>1866</v>
      </c>
    </row>
    <row r="117" spans="1:26" x14ac:dyDescent="0.25">
      <c r="A117">
        <f t="shared" si="2"/>
        <v>113</v>
      </c>
      <c r="B117">
        <v>4</v>
      </c>
      <c r="C117" t="s">
        <v>1858</v>
      </c>
      <c r="E117">
        <v>22</v>
      </c>
      <c r="F117" t="s">
        <v>1867</v>
      </c>
      <c r="H117" s="160">
        <v>20</v>
      </c>
      <c r="I117" s="161">
        <v>2.2000000000000002</v>
      </c>
      <c r="J117" t="s">
        <v>1824</v>
      </c>
      <c r="P117" t="s">
        <v>1868</v>
      </c>
      <c r="Q117" s="8" t="s">
        <v>1654</v>
      </c>
      <c r="T117" s="28" t="s">
        <v>1678</v>
      </c>
      <c r="U117" s="28" t="b">
        <f t="shared" si="3"/>
        <v>0</v>
      </c>
      <c r="W117" s="160" t="s">
        <v>1679</v>
      </c>
      <c r="X117" s="162" t="s">
        <v>1680</v>
      </c>
      <c r="Z117" t="s">
        <v>1681</v>
      </c>
    </row>
    <row r="118" spans="1:26" x14ac:dyDescent="0.25">
      <c r="A118">
        <f t="shared" si="2"/>
        <v>114</v>
      </c>
      <c r="B118">
        <v>4</v>
      </c>
      <c r="C118" t="s">
        <v>1858</v>
      </c>
      <c r="E118">
        <v>22</v>
      </c>
      <c r="F118" t="s">
        <v>1867</v>
      </c>
      <c r="H118" s="160">
        <v>20</v>
      </c>
      <c r="I118" s="161">
        <v>2.2000000000000002</v>
      </c>
      <c r="J118" t="s">
        <v>1824</v>
      </c>
      <c r="P118" t="s">
        <v>1869</v>
      </c>
      <c r="T118" s="28" t="s">
        <v>1678</v>
      </c>
      <c r="U118" s="28" t="b">
        <f t="shared" si="3"/>
        <v>0</v>
      </c>
      <c r="W118" s="160" t="s">
        <v>1679</v>
      </c>
      <c r="X118" s="162" t="s">
        <v>1680</v>
      </c>
      <c r="Z118" t="s">
        <v>1681</v>
      </c>
    </row>
    <row r="119" spans="1:26" x14ac:dyDescent="0.25">
      <c r="A119">
        <f t="shared" si="2"/>
        <v>115</v>
      </c>
      <c r="B119">
        <v>4</v>
      </c>
      <c r="C119" t="s">
        <v>1858</v>
      </c>
      <c r="E119">
        <v>22</v>
      </c>
      <c r="F119" t="s">
        <v>1867</v>
      </c>
      <c r="H119" s="160">
        <v>20</v>
      </c>
      <c r="I119" s="161">
        <v>2.2000000000000002</v>
      </c>
      <c r="J119" t="s">
        <v>1824</v>
      </c>
      <c r="P119" t="s">
        <v>1870</v>
      </c>
      <c r="T119" s="28" t="s">
        <v>1678</v>
      </c>
      <c r="U119" s="28" t="b">
        <f t="shared" si="3"/>
        <v>0</v>
      </c>
      <c r="W119" s="160" t="s">
        <v>1679</v>
      </c>
      <c r="X119" s="162" t="s">
        <v>1755</v>
      </c>
      <c r="Z119" t="s">
        <v>1871</v>
      </c>
    </row>
    <row r="120" spans="1:26" x14ac:dyDescent="0.25">
      <c r="A120">
        <f t="shared" si="2"/>
        <v>116</v>
      </c>
      <c r="B120">
        <v>4</v>
      </c>
      <c r="C120" t="s">
        <v>1858</v>
      </c>
      <c r="E120">
        <v>22</v>
      </c>
      <c r="F120" t="s">
        <v>1867</v>
      </c>
      <c r="H120" s="160">
        <v>20</v>
      </c>
      <c r="I120" s="161">
        <v>2.2000000000000002</v>
      </c>
      <c r="J120" t="s">
        <v>1837</v>
      </c>
      <c r="P120" t="s">
        <v>1872</v>
      </c>
      <c r="T120" s="28" t="s">
        <v>1678</v>
      </c>
      <c r="U120" s="28" t="b">
        <f t="shared" si="3"/>
        <v>0</v>
      </c>
      <c r="W120" s="160" t="s">
        <v>1679</v>
      </c>
      <c r="X120" s="162" t="s">
        <v>1755</v>
      </c>
      <c r="Z120" t="s">
        <v>1871</v>
      </c>
    </row>
    <row r="121" spans="1:26" x14ac:dyDescent="0.25">
      <c r="A121">
        <f t="shared" si="2"/>
        <v>117</v>
      </c>
      <c r="B121">
        <v>4</v>
      </c>
      <c r="C121" t="s">
        <v>1858</v>
      </c>
      <c r="E121">
        <v>23</v>
      </c>
      <c r="F121" t="s">
        <v>1873</v>
      </c>
      <c r="H121" s="160">
        <v>9</v>
      </c>
      <c r="I121" s="161">
        <v>2.1</v>
      </c>
      <c r="J121" t="s">
        <v>1792</v>
      </c>
      <c r="P121" t="s">
        <v>1874</v>
      </c>
      <c r="Q121" s="8" t="s">
        <v>1652</v>
      </c>
      <c r="T121" s="28" t="s">
        <v>1678</v>
      </c>
      <c r="U121" s="28" t="b">
        <f t="shared" si="3"/>
        <v>0</v>
      </c>
      <c r="W121" s="160" t="s">
        <v>1679</v>
      </c>
      <c r="X121" s="162" t="s">
        <v>1680</v>
      </c>
      <c r="Z121" t="s">
        <v>1681</v>
      </c>
    </row>
    <row r="122" spans="1:26" x14ac:dyDescent="0.25">
      <c r="A122">
        <f t="shared" si="2"/>
        <v>118</v>
      </c>
      <c r="B122">
        <v>4</v>
      </c>
      <c r="C122" t="s">
        <v>1858</v>
      </c>
      <c r="E122">
        <v>23</v>
      </c>
      <c r="F122" t="s">
        <v>1873</v>
      </c>
      <c r="H122" s="160">
        <v>9</v>
      </c>
      <c r="I122" s="161">
        <v>2.1</v>
      </c>
      <c r="J122" t="s">
        <v>1792</v>
      </c>
      <c r="P122" t="s">
        <v>1875</v>
      </c>
      <c r="Q122" s="8" t="s">
        <v>1652</v>
      </c>
      <c r="T122" s="28" t="s">
        <v>1678</v>
      </c>
      <c r="U122" s="28" t="b">
        <f t="shared" si="3"/>
        <v>0</v>
      </c>
      <c r="W122" s="160" t="s">
        <v>1679</v>
      </c>
      <c r="X122" s="162" t="s">
        <v>1680</v>
      </c>
      <c r="Z122" t="s">
        <v>1681</v>
      </c>
    </row>
    <row r="123" spans="1:26" x14ac:dyDescent="0.25">
      <c r="A123">
        <f t="shared" si="2"/>
        <v>119</v>
      </c>
      <c r="B123">
        <v>4</v>
      </c>
      <c r="C123" t="s">
        <v>1858</v>
      </c>
      <c r="E123">
        <v>23</v>
      </c>
      <c r="F123" t="s">
        <v>1873</v>
      </c>
      <c r="H123" s="160">
        <v>9</v>
      </c>
      <c r="I123" s="161">
        <v>2.1</v>
      </c>
      <c r="J123" t="s">
        <v>1792</v>
      </c>
      <c r="P123" t="s">
        <v>1876</v>
      </c>
      <c r="Q123" s="8" t="s">
        <v>1652</v>
      </c>
      <c r="T123" s="28" t="s">
        <v>1678</v>
      </c>
      <c r="U123" s="28" t="b">
        <f t="shared" si="3"/>
        <v>0</v>
      </c>
      <c r="W123" s="160" t="s">
        <v>1679</v>
      </c>
      <c r="X123" s="162" t="s">
        <v>1680</v>
      </c>
      <c r="Z123" t="s">
        <v>1681</v>
      </c>
    </row>
    <row r="124" spans="1:26" x14ac:dyDescent="0.25">
      <c r="A124">
        <f t="shared" si="2"/>
        <v>120</v>
      </c>
      <c r="B124">
        <v>4</v>
      </c>
      <c r="C124" t="s">
        <v>1858</v>
      </c>
      <c r="E124">
        <v>24</v>
      </c>
      <c r="F124" t="s">
        <v>45</v>
      </c>
      <c r="H124" s="160">
        <v>10</v>
      </c>
      <c r="I124" s="161">
        <v>2.1</v>
      </c>
      <c r="J124" t="s">
        <v>1852</v>
      </c>
      <c r="P124" t="s">
        <v>1877</v>
      </c>
      <c r="Q124" s="8" t="s">
        <v>1652</v>
      </c>
      <c r="T124" s="28" t="s">
        <v>1754</v>
      </c>
      <c r="U124" s="28" t="b">
        <f t="shared" si="3"/>
        <v>0</v>
      </c>
      <c r="W124" s="160" t="s">
        <v>1679</v>
      </c>
      <c r="X124" s="162" t="s">
        <v>1735</v>
      </c>
      <c r="Z124" t="s">
        <v>1804</v>
      </c>
    </row>
    <row r="125" spans="1:26" x14ac:dyDescent="0.25">
      <c r="A125">
        <f t="shared" si="2"/>
        <v>121</v>
      </c>
      <c r="B125">
        <v>4</v>
      </c>
      <c r="C125" t="s">
        <v>1858</v>
      </c>
      <c r="E125">
        <v>24</v>
      </c>
      <c r="F125" t="s">
        <v>45</v>
      </c>
      <c r="H125" s="160">
        <v>10</v>
      </c>
      <c r="I125" s="161">
        <v>2.1</v>
      </c>
      <c r="J125" t="s">
        <v>1852</v>
      </c>
      <c r="P125" t="s">
        <v>1857</v>
      </c>
      <c r="Q125" s="8" t="s">
        <v>1654</v>
      </c>
      <c r="R125" s="8" t="s">
        <v>1690</v>
      </c>
      <c r="T125" s="28" t="s">
        <v>1678</v>
      </c>
      <c r="U125" s="28" t="b">
        <f t="shared" si="3"/>
        <v>0</v>
      </c>
      <c r="W125" s="160" t="s">
        <v>1679</v>
      </c>
      <c r="X125" s="162" t="s">
        <v>1680</v>
      </c>
      <c r="Z125" t="s">
        <v>1681</v>
      </c>
    </row>
    <row r="126" spans="1:26" x14ac:dyDescent="0.25">
      <c r="A126">
        <f t="shared" si="2"/>
        <v>122</v>
      </c>
      <c r="B126">
        <v>4</v>
      </c>
      <c r="C126" t="s">
        <v>1858</v>
      </c>
      <c r="E126">
        <v>24</v>
      </c>
      <c r="F126" t="s">
        <v>45</v>
      </c>
      <c r="H126" s="160">
        <v>10</v>
      </c>
      <c r="I126" s="161">
        <v>2.1</v>
      </c>
      <c r="J126" t="s">
        <v>1852</v>
      </c>
      <c r="P126" t="s">
        <v>1878</v>
      </c>
      <c r="T126" s="28" t="s">
        <v>1678</v>
      </c>
      <c r="U126" s="28" t="b">
        <f t="shared" si="3"/>
        <v>0</v>
      </c>
      <c r="W126" s="160" t="s">
        <v>1679</v>
      </c>
      <c r="X126" s="162" t="s">
        <v>1755</v>
      </c>
      <c r="Z126" t="s">
        <v>1871</v>
      </c>
    </row>
    <row r="127" spans="1:26" x14ac:dyDescent="0.25">
      <c r="A127">
        <f t="shared" si="2"/>
        <v>123</v>
      </c>
      <c r="B127">
        <v>4</v>
      </c>
      <c r="C127" t="s">
        <v>1858</v>
      </c>
      <c r="E127">
        <v>24</v>
      </c>
      <c r="F127" t="s">
        <v>45</v>
      </c>
      <c r="H127" s="160">
        <v>10</v>
      </c>
      <c r="I127" s="161">
        <v>2.1</v>
      </c>
      <c r="J127" t="s">
        <v>1852</v>
      </c>
      <c r="P127" t="s">
        <v>1879</v>
      </c>
      <c r="T127" s="28" t="s">
        <v>1678</v>
      </c>
      <c r="U127" s="28" t="b">
        <f t="shared" si="3"/>
        <v>0</v>
      </c>
      <c r="W127" s="160" t="s">
        <v>1679</v>
      </c>
      <c r="X127" s="162" t="s">
        <v>1755</v>
      </c>
      <c r="Z127" t="s">
        <v>1871</v>
      </c>
    </row>
    <row r="128" spans="1:26" x14ac:dyDescent="0.25">
      <c r="A128">
        <f t="shared" si="2"/>
        <v>124</v>
      </c>
      <c r="B128">
        <v>4</v>
      </c>
      <c r="C128" t="s">
        <v>1858</v>
      </c>
      <c r="E128">
        <v>24</v>
      </c>
      <c r="F128" t="s">
        <v>45</v>
      </c>
      <c r="H128" s="160">
        <v>10</v>
      </c>
      <c r="I128" s="161">
        <v>2.1</v>
      </c>
      <c r="J128" t="s">
        <v>1852</v>
      </c>
      <c r="P128" t="s">
        <v>1880</v>
      </c>
      <c r="T128" s="28" t="s">
        <v>1678</v>
      </c>
      <c r="U128" s="28" t="b">
        <f t="shared" si="3"/>
        <v>0</v>
      </c>
      <c r="W128" s="160" t="s">
        <v>1679</v>
      </c>
      <c r="X128" s="162" t="s">
        <v>1755</v>
      </c>
      <c r="Z128" t="s">
        <v>1871</v>
      </c>
    </row>
    <row r="129" spans="1:26" x14ac:dyDescent="0.25">
      <c r="A129">
        <f t="shared" si="2"/>
        <v>125</v>
      </c>
      <c r="B129">
        <v>4</v>
      </c>
      <c r="C129" t="s">
        <v>1858</v>
      </c>
      <c r="E129">
        <v>24</v>
      </c>
      <c r="F129" t="s">
        <v>45</v>
      </c>
      <c r="H129" s="160">
        <v>10</v>
      </c>
      <c r="I129" s="161">
        <v>2.1</v>
      </c>
      <c r="J129" t="s">
        <v>1852</v>
      </c>
      <c r="P129" t="s">
        <v>1881</v>
      </c>
      <c r="T129" s="28" t="s">
        <v>1678</v>
      </c>
      <c r="U129" s="28" t="b">
        <f t="shared" si="3"/>
        <v>0</v>
      </c>
      <c r="W129" s="160" t="s">
        <v>1679</v>
      </c>
      <c r="X129" s="162" t="s">
        <v>1755</v>
      </c>
      <c r="Z129" t="s">
        <v>1871</v>
      </c>
    </row>
    <row r="130" spans="1:26" x14ac:dyDescent="0.25">
      <c r="A130">
        <f t="shared" si="2"/>
        <v>126</v>
      </c>
      <c r="B130">
        <v>4</v>
      </c>
      <c r="C130" t="s">
        <v>1858</v>
      </c>
      <c r="E130">
        <v>24</v>
      </c>
      <c r="F130" t="s">
        <v>45</v>
      </c>
      <c r="H130" s="160">
        <v>10</v>
      </c>
      <c r="I130" s="161">
        <v>2.1</v>
      </c>
      <c r="J130" t="s">
        <v>1852</v>
      </c>
      <c r="P130" t="s">
        <v>1882</v>
      </c>
      <c r="T130" s="28" t="s">
        <v>1678</v>
      </c>
      <c r="U130" s="28" t="b">
        <f t="shared" si="3"/>
        <v>0</v>
      </c>
      <c r="W130" s="160" t="s">
        <v>1679</v>
      </c>
      <c r="X130" s="162" t="s">
        <v>1755</v>
      </c>
      <c r="Z130" t="s">
        <v>1871</v>
      </c>
    </row>
    <row r="131" spans="1:26" x14ac:dyDescent="0.25">
      <c r="A131">
        <f t="shared" si="2"/>
        <v>127</v>
      </c>
      <c r="B131">
        <v>4</v>
      </c>
      <c r="C131" t="s">
        <v>1858</v>
      </c>
      <c r="E131">
        <v>24</v>
      </c>
      <c r="F131" t="s">
        <v>45</v>
      </c>
      <c r="H131" s="160">
        <v>10</v>
      </c>
      <c r="I131" s="161">
        <v>2.1</v>
      </c>
      <c r="J131" t="s">
        <v>1852</v>
      </c>
      <c r="P131" t="s">
        <v>1883</v>
      </c>
      <c r="T131" s="28" t="s">
        <v>1678</v>
      </c>
      <c r="U131" s="28" t="b">
        <f t="shared" si="3"/>
        <v>0</v>
      </c>
      <c r="W131" s="160" t="s">
        <v>1679</v>
      </c>
      <c r="X131" s="162" t="s">
        <v>1755</v>
      </c>
      <c r="Z131" t="s">
        <v>1871</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2" priority="1">
      <formula>OR(ISERR(FIND("Requires", $T1))=FALSE,ISERR(FIND("Could", $T1))=FALSE)</formula>
    </cfRule>
    <cfRule type="expression" dxfId="131" priority="2">
      <formula>OR(ISERR(FIND("Future", $T1))=FALSE,ISERR(FIND("Data not identified", $B1))=FALSE,ISERR(FIND("Cannot", $T1))=FALSE)</formula>
    </cfRule>
    <cfRule type="expression" dxfId="130" priority="3">
      <formula>OR(ISERR(FIND("Cleaned", $T1))=FALSE,ISERR(FIND("Ready", $T1))=FALSE)</formula>
    </cfRule>
    <cfRule type="expression" dxfId="129" priority="4">
      <formula>ISERR(FIND("Data preparation", $T1))=FALSE</formula>
    </cfRule>
    <cfRule type="expression" dxfId="128" priority="5">
      <formula>ISERR(FIND("Completed", $T1))=FALSE</formula>
    </cfRule>
    <cfRule type="expression" dxfId="127"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2"/>
  <sheetViews>
    <sheetView showGridLines="0" tabSelected="1" zoomScale="85" zoomScaleNormal="85" workbookViewId="0">
      <pane xSplit="7" ySplit="1" topLeftCell="AT2" activePane="bottomRight" state="frozen"/>
      <selection pane="topRight" activeCell="E1" sqref="E1"/>
      <selection pane="bottomLeft" activeCell="A2" sqref="A2"/>
      <selection pane="bottomRight" activeCell="AV16" sqref="AV16"/>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44"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2.28515625" customWidth="1"/>
    <col min="30" max="30" width="11.5703125" customWidth="1"/>
    <col min="31" max="31" width="24.28515625" style="2" customWidth="1"/>
    <col min="32" max="32" width="10.5703125" style="2" customWidth="1"/>
    <col min="33" max="34" width="24.28515625" style="2" customWidth="1"/>
    <col min="35" max="35" width="12.85546875" customWidth="1"/>
    <col min="36" max="36" width="46" style="2" customWidth="1"/>
    <col min="37" max="37" width="7.42578125" customWidth="1"/>
    <col min="38" max="38" width="18.5703125" customWidth="1"/>
    <col min="39" max="40" width="22.5703125" customWidth="1"/>
    <col min="41" max="48" width="16.140625" style="8" customWidth="1"/>
    <col min="49" max="49" width="30.42578125" customWidth="1"/>
    <col min="50" max="50" width="64.28515625" customWidth="1"/>
  </cols>
  <sheetData>
    <row r="1" spans="1:50" s="130" customFormat="1" ht="45" customHeight="1" x14ac:dyDescent="0.25">
      <c r="A1" s="130" t="s">
        <v>441</v>
      </c>
      <c r="B1" s="130" t="s">
        <v>1627</v>
      </c>
      <c r="C1" s="130" t="s">
        <v>1100</v>
      </c>
      <c r="D1" s="130" t="s">
        <v>1534</v>
      </c>
      <c r="E1" s="130" t="s">
        <v>1944</v>
      </c>
      <c r="F1" s="130" t="s">
        <v>1096</v>
      </c>
      <c r="G1" s="130" t="s">
        <v>1095</v>
      </c>
      <c r="H1" s="130" t="s">
        <v>1332</v>
      </c>
      <c r="I1" s="130" t="s">
        <v>1338</v>
      </c>
      <c r="J1" s="130" t="s">
        <v>1339</v>
      </c>
      <c r="K1" s="130" t="s">
        <v>1504</v>
      </c>
      <c r="L1" s="130" t="s">
        <v>69</v>
      </c>
      <c r="M1" s="130" t="s">
        <v>1206</v>
      </c>
      <c r="N1" s="130" t="s">
        <v>1102</v>
      </c>
      <c r="O1" s="135" t="s">
        <v>1595</v>
      </c>
      <c r="P1" s="135" t="s">
        <v>1107</v>
      </c>
      <c r="Q1" s="131" t="s">
        <v>1101</v>
      </c>
      <c r="R1" s="130" t="s">
        <v>74</v>
      </c>
      <c r="S1" s="130" t="s">
        <v>75</v>
      </c>
      <c r="T1" s="130" t="s">
        <v>191</v>
      </c>
      <c r="U1" s="130" t="s">
        <v>64</v>
      </c>
      <c r="V1" s="130" t="s">
        <v>62</v>
      </c>
      <c r="W1" s="130" t="s">
        <v>61</v>
      </c>
      <c r="X1" s="130" t="s">
        <v>1127</v>
      </c>
      <c r="Y1" s="130" t="s">
        <v>1214</v>
      </c>
      <c r="Z1" s="130" t="s">
        <v>1571</v>
      </c>
      <c r="AA1" s="130" t="s">
        <v>1211</v>
      </c>
      <c r="AB1" s="130" t="s">
        <v>1207</v>
      </c>
      <c r="AC1" s="130" t="s">
        <v>1980</v>
      </c>
      <c r="AD1" s="130" t="s">
        <v>479</v>
      </c>
      <c r="AE1" s="132" t="s">
        <v>1319</v>
      </c>
      <c r="AF1" s="132" t="s">
        <v>1986</v>
      </c>
      <c r="AG1" s="132" t="s">
        <v>1241</v>
      </c>
      <c r="AH1" s="132" t="s">
        <v>1240</v>
      </c>
      <c r="AI1" s="130" t="s">
        <v>1235</v>
      </c>
      <c r="AJ1" s="140" t="s">
        <v>1531</v>
      </c>
      <c r="AK1" s="130" t="s">
        <v>1291</v>
      </c>
      <c r="AL1" s="130" t="s">
        <v>1262</v>
      </c>
      <c r="AM1" s="130" t="s">
        <v>1269</v>
      </c>
      <c r="AN1" s="130" t="s">
        <v>1263</v>
      </c>
      <c r="AO1" s="135" t="s">
        <v>1314</v>
      </c>
      <c r="AP1" s="135" t="s">
        <v>1499</v>
      </c>
      <c r="AQ1" s="135" t="s">
        <v>1316</v>
      </c>
      <c r="AR1" s="135" t="s">
        <v>1321</v>
      </c>
      <c r="AS1" s="135" t="s">
        <v>1322</v>
      </c>
      <c r="AT1" s="135" t="s">
        <v>1327</v>
      </c>
      <c r="AU1" s="135" t="s">
        <v>1315</v>
      </c>
      <c r="AV1" s="135" t="s">
        <v>1545</v>
      </c>
      <c r="AW1" s="130" t="s">
        <v>70</v>
      </c>
      <c r="AX1" s="130" t="s">
        <v>0</v>
      </c>
    </row>
    <row r="2" spans="1:50" s="124" customFormat="1" ht="15" customHeight="1" x14ac:dyDescent="0.25">
      <c r="A2" s="124" t="s">
        <v>1146</v>
      </c>
      <c r="B2" t="s">
        <v>1628</v>
      </c>
      <c r="C2" s="124" t="s">
        <v>1061</v>
      </c>
      <c r="D2" s="124" t="s">
        <v>1543</v>
      </c>
      <c r="E2" s="209"/>
      <c r="F2" s="124" t="s">
        <v>1146</v>
      </c>
      <c r="G2" s="126" t="s">
        <v>1340</v>
      </c>
      <c r="H2" s="126" t="s">
        <v>1403</v>
      </c>
      <c r="I2" s="126" t="s">
        <v>1402</v>
      </c>
      <c r="J2" s="126" t="s">
        <v>1401</v>
      </c>
      <c r="K2" s="126"/>
      <c r="L2" s="126" t="s">
        <v>1199</v>
      </c>
      <c r="N2" s="126" t="s">
        <v>1104</v>
      </c>
      <c r="O2" s="136"/>
      <c r="P2" s="136">
        <v>32647</v>
      </c>
      <c r="Q2" s="125"/>
      <c r="R2" s="127" t="s">
        <v>1147</v>
      </c>
      <c r="S2" s="124">
        <v>20190725</v>
      </c>
      <c r="T2" s="124">
        <v>2018</v>
      </c>
      <c r="U2" s="124">
        <v>2018</v>
      </c>
      <c r="V2" s="124" t="s">
        <v>1148</v>
      </c>
      <c r="W2" t="s">
        <v>96</v>
      </c>
      <c r="Y2" s="124" t="s">
        <v>93</v>
      </c>
      <c r="AE2" s="133"/>
      <c r="AF2" s="133"/>
      <c r="AG2" s="133"/>
      <c r="AH2" s="133"/>
      <c r="AJ2" s="133"/>
      <c r="AO2" s="136"/>
      <c r="AP2" s="136"/>
      <c r="AQ2" s="136"/>
      <c r="AR2" s="136"/>
      <c r="AS2" s="136"/>
      <c r="AT2" s="136"/>
      <c r="AU2" s="136"/>
      <c r="AV2" s="136"/>
      <c r="AX2" s="126" t="s">
        <v>1149</v>
      </c>
    </row>
    <row r="3" spans="1:50" ht="15" customHeight="1" x14ac:dyDescent="0.25">
      <c r="A3" t="s">
        <v>1551</v>
      </c>
      <c r="B3" t="s">
        <v>1293</v>
      </c>
      <c r="C3" t="s">
        <v>1061</v>
      </c>
      <c r="E3" s="209"/>
      <c r="F3" t="s">
        <v>1558</v>
      </c>
      <c r="G3" t="s">
        <v>1559</v>
      </c>
      <c r="H3" s="134" t="s">
        <v>1560</v>
      </c>
      <c r="I3" s="1" t="s">
        <v>1561</v>
      </c>
      <c r="J3" t="s">
        <v>1562</v>
      </c>
      <c r="L3" t="s">
        <v>1641</v>
      </c>
      <c r="R3" s="123" t="s">
        <v>1484</v>
      </c>
      <c r="S3" s="8">
        <v>20191007</v>
      </c>
      <c r="T3">
        <v>2019</v>
      </c>
      <c r="U3">
        <v>2019</v>
      </c>
      <c r="V3" t="s">
        <v>68</v>
      </c>
      <c r="W3" t="s">
        <v>76</v>
      </c>
      <c r="X3" s="123" t="s">
        <v>1128</v>
      </c>
      <c r="Y3" t="s">
        <v>1104</v>
      </c>
      <c r="AX3" t="s">
        <v>155</v>
      </c>
    </row>
    <row r="4" spans="1:50" ht="15" customHeight="1" x14ac:dyDescent="0.25">
      <c r="A4" t="s">
        <v>1551</v>
      </c>
      <c r="B4" t="s">
        <v>1293</v>
      </c>
      <c r="C4" t="s">
        <v>1061</v>
      </c>
      <c r="E4" s="209"/>
      <c r="F4" t="s">
        <v>1546</v>
      </c>
      <c r="G4" t="s">
        <v>1547</v>
      </c>
      <c r="H4" s="134" t="s">
        <v>68</v>
      </c>
      <c r="I4" s="1" t="s">
        <v>1552</v>
      </c>
      <c r="J4" t="s">
        <v>1553</v>
      </c>
      <c r="L4" t="s">
        <v>1641</v>
      </c>
      <c r="R4" s="123" t="s">
        <v>1484</v>
      </c>
      <c r="S4" s="8">
        <v>20191007</v>
      </c>
      <c r="T4">
        <v>2019</v>
      </c>
      <c r="U4">
        <v>2019</v>
      </c>
      <c r="V4" t="s">
        <v>68</v>
      </c>
      <c r="W4" t="s">
        <v>76</v>
      </c>
      <c r="X4" s="123" t="s">
        <v>1128</v>
      </c>
      <c r="Y4" t="s">
        <v>1104</v>
      </c>
      <c r="AX4" t="s">
        <v>155</v>
      </c>
    </row>
    <row r="5" spans="1:50" ht="15" customHeight="1" x14ac:dyDescent="0.25">
      <c r="A5" t="s">
        <v>1551</v>
      </c>
      <c r="B5" t="s">
        <v>1293</v>
      </c>
      <c r="C5" t="s">
        <v>1061</v>
      </c>
      <c r="E5" s="209"/>
      <c r="F5" t="s">
        <v>1548</v>
      </c>
      <c r="G5" t="s">
        <v>1549</v>
      </c>
      <c r="H5" s="134" t="s">
        <v>1550</v>
      </c>
      <c r="I5" s="1" t="s">
        <v>1555</v>
      </c>
      <c r="J5" t="s">
        <v>1554</v>
      </c>
      <c r="R5" s="123" t="s">
        <v>1557</v>
      </c>
      <c r="S5" s="8">
        <v>20191007</v>
      </c>
      <c r="T5">
        <v>2019</v>
      </c>
      <c r="U5">
        <v>2019</v>
      </c>
      <c r="V5" t="s">
        <v>68</v>
      </c>
      <c r="W5" t="s">
        <v>76</v>
      </c>
      <c r="X5" s="123" t="s">
        <v>1128</v>
      </c>
      <c r="Y5" t="s">
        <v>1104</v>
      </c>
      <c r="AW5" t="s">
        <v>1556</v>
      </c>
      <c r="AX5" t="s">
        <v>155</v>
      </c>
    </row>
    <row r="6" spans="1:50" ht="15" customHeight="1" x14ac:dyDescent="0.25">
      <c r="A6" t="s">
        <v>1097</v>
      </c>
      <c r="B6" t="s">
        <v>1628</v>
      </c>
      <c r="C6" t="s">
        <v>1061</v>
      </c>
      <c r="D6" t="s">
        <v>1544</v>
      </c>
      <c r="E6" s="209"/>
      <c r="F6" t="s">
        <v>1164</v>
      </c>
      <c r="G6" t="s">
        <v>1157</v>
      </c>
      <c r="H6" t="s">
        <v>1404</v>
      </c>
      <c r="I6" t="s">
        <v>1542</v>
      </c>
      <c r="J6" t="s">
        <v>1938</v>
      </c>
      <c r="L6" t="s">
        <v>1183</v>
      </c>
      <c r="Q6" s="28" t="s">
        <v>1165</v>
      </c>
      <c r="R6" s="123" t="s">
        <v>1195</v>
      </c>
      <c r="S6">
        <v>20190805</v>
      </c>
      <c r="T6">
        <v>2019</v>
      </c>
      <c r="U6">
        <v>2018</v>
      </c>
      <c r="V6" t="s">
        <v>279</v>
      </c>
      <c r="W6" t="s">
        <v>96</v>
      </c>
      <c r="X6" s="123"/>
      <c r="Y6" t="s">
        <v>93</v>
      </c>
      <c r="AD6" t="s">
        <v>1652</v>
      </c>
      <c r="AX6" t="s">
        <v>1196</v>
      </c>
    </row>
    <row r="7" spans="1:50" ht="15" customHeight="1" x14ac:dyDescent="0.25">
      <c r="A7" t="s">
        <v>1598</v>
      </c>
      <c r="C7" t="s">
        <v>1061</v>
      </c>
      <c r="D7" t="s">
        <v>1939</v>
      </c>
      <c r="E7" t="s">
        <v>1694</v>
      </c>
      <c r="G7" t="s">
        <v>268</v>
      </c>
      <c r="H7" t="s">
        <v>178</v>
      </c>
      <c r="L7" t="s">
        <v>1424</v>
      </c>
      <c r="R7" t="s">
        <v>180</v>
      </c>
      <c r="S7">
        <v>20190117</v>
      </c>
      <c r="T7">
        <v>2016</v>
      </c>
      <c r="U7">
        <v>2016</v>
      </c>
      <c r="V7" t="s">
        <v>3</v>
      </c>
      <c r="W7" t="s">
        <v>96</v>
      </c>
      <c r="Y7" t="s">
        <v>179</v>
      </c>
      <c r="AW7" t="s">
        <v>193</v>
      </c>
      <c r="AX7" t="s">
        <v>1287</v>
      </c>
    </row>
    <row r="8" spans="1:50" ht="15" customHeight="1" x14ac:dyDescent="0.25">
      <c r="A8" t="s">
        <v>224</v>
      </c>
      <c r="B8" t="s">
        <v>1103</v>
      </c>
      <c r="C8" t="s">
        <v>1061</v>
      </c>
      <c r="D8" t="s">
        <v>1939</v>
      </c>
      <c r="E8" t="s">
        <v>1727</v>
      </c>
      <c r="F8" t="s">
        <v>1637</v>
      </c>
      <c r="G8" t="s">
        <v>1639</v>
      </c>
      <c r="H8" s="1" t="s">
        <v>1494</v>
      </c>
      <c r="I8" t="s">
        <v>1495</v>
      </c>
      <c r="J8" s="1" t="s">
        <v>1496</v>
      </c>
      <c r="L8" t="s">
        <v>1500</v>
      </c>
      <c r="N8" t="s">
        <v>1318</v>
      </c>
      <c r="P8" s="8">
        <v>4326</v>
      </c>
      <c r="R8" s="123" t="s">
        <v>1492</v>
      </c>
      <c r="S8">
        <v>20191009</v>
      </c>
      <c r="T8">
        <v>2019</v>
      </c>
      <c r="U8" s="8">
        <v>2018</v>
      </c>
      <c r="V8" t="s">
        <v>1493</v>
      </c>
      <c r="W8" t="s">
        <v>1399</v>
      </c>
      <c r="X8" s="123" t="s">
        <v>1313</v>
      </c>
      <c r="Y8">
        <v>10</v>
      </c>
      <c r="Z8" t="s">
        <v>1153</v>
      </c>
      <c r="AA8" t="s">
        <v>42</v>
      </c>
      <c r="AB8" t="s">
        <v>1638</v>
      </c>
      <c r="AD8" t="s">
        <v>1653</v>
      </c>
      <c r="AO8" s="8">
        <v>1</v>
      </c>
      <c r="AP8" s="8">
        <f>1/0.000001</f>
        <v>1000000</v>
      </c>
      <c r="AS8" s="8">
        <v>0</v>
      </c>
      <c r="AT8" s="8" t="s">
        <v>1323</v>
      </c>
      <c r="AU8" s="8">
        <v>-999</v>
      </c>
      <c r="AV8" s="8" t="s">
        <v>92</v>
      </c>
      <c r="AX8" t="s">
        <v>1498</v>
      </c>
    </row>
    <row r="9" spans="1:50" ht="15" customHeight="1" x14ac:dyDescent="0.25">
      <c r="A9" t="s">
        <v>1598</v>
      </c>
      <c r="C9" t="s">
        <v>1061</v>
      </c>
      <c r="D9" t="s">
        <v>1939</v>
      </c>
      <c r="E9" t="s">
        <v>1727</v>
      </c>
      <c r="G9" t="s">
        <v>1336</v>
      </c>
      <c r="H9" t="s">
        <v>1406</v>
      </c>
      <c r="I9" s="1"/>
      <c r="L9" t="s">
        <v>1426</v>
      </c>
      <c r="R9" t="s">
        <v>1337</v>
      </c>
      <c r="X9" s="123"/>
    </row>
    <row r="10" spans="1:50" ht="15" customHeight="1" x14ac:dyDescent="0.25">
      <c r="A10" t="s">
        <v>224</v>
      </c>
      <c r="B10" t="s">
        <v>1626</v>
      </c>
      <c r="C10" t="s">
        <v>1061</v>
      </c>
      <c r="D10" t="s">
        <v>1939</v>
      </c>
      <c r="E10" t="s">
        <v>1684</v>
      </c>
      <c r="F10" t="s">
        <v>1615</v>
      </c>
      <c r="G10" t="s">
        <v>1237</v>
      </c>
      <c r="H10" s="1" t="s">
        <v>1407</v>
      </c>
      <c r="I10" s="1" t="s">
        <v>1538</v>
      </c>
      <c r="J10" s="1" t="s">
        <v>1393</v>
      </c>
      <c r="K10" s="1" t="s">
        <v>1414</v>
      </c>
      <c r="L10" t="s">
        <v>1446</v>
      </c>
      <c r="M10" t="s">
        <v>1209</v>
      </c>
      <c r="N10" t="s">
        <v>1226</v>
      </c>
      <c r="S10">
        <v>20190617</v>
      </c>
      <c r="T10">
        <v>2019</v>
      </c>
      <c r="U10">
        <v>2018</v>
      </c>
      <c r="V10" t="s">
        <v>1200</v>
      </c>
      <c r="W10" t="s">
        <v>96</v>
      </c>
      <c r="Y10" t="s">
        <v>1602</v>
      </c>
      <c r="Z10" t="s">
        <v>92</v>
      </c>
      <c r="AA10" t="s">
        <v>1684</v>
      </c>
      <c r="AB10" t="s">
        <v>1233</v>
      </c>
      <c r="AD10" t="s">
        <v>1655</v>
      </c>
      <c r="AE10" s="2" t="s">
        <v>1232</v>
      </c>
      <c r="AI10" t="s">
        <v>1236</v>
      </c>
    </row>
    <row r="11" spans="1:50" ht="15" customHeight="1" x14ac:dyDescent="0.25">
      <c r="A11" t="s">
        <v>224</v>
      </c>
      <c r="B11" t="s">
        <v>1626</v>
      </c>
      <c r="C11" t="s">
        <v>1061</v>
      </c>
      <c r="D11" t="s">
        <v>1939</v>
      </c>
      <c r="E11" t="s">
        <v>1684</v>
      </c>
      <c r="F11" t="s">
        <v>1616</v>
      </c>
      <c r="G11" t="s">
        <v>1238</v>
      </c>
      <c r="H11" s="1" t="s">
        <v>1407</v>
      </c>
      <c r="I11" s="1" t="s">
        <v>1538</v>
      </c>
      <c r="J11" s="1" t="s">
        <v>1563</v>
      </c>
      <c r="K11" s="1" t="s">
        <v>1414</v>
      </c>
      <c r="L11" t="s">
        <v>1446</v>
      </c>
      <c r="M11" t="s">
        <v>1209</v>
      </c>
      <c r="N11" t="s">
        <v>1226</v>
      </c>
      <c r="S11">
        <v>20190617</v>
      </c>
      <c r="T11">
        <v>2019</v>
      </c>
      <c r="U11">
        <v>2018</v>
      </c>
      <c r="V11" t="s">
        <v>1200</v>
      </c>
      <c r="W11" t="s">
        <v>96</v>
      </c>
      <c r="Y11" t="s">
        <v>1602</v>
      </c>
      <c r="Z11" t="s">
        <v>92</v>
      </c>
      <c r="AA11" t="s">
        <v>1684</v>
      </c>
      <c r="AB11" t="s">
        <v>1231</v>
      </c>
      <c r="AD11" t="s">
        <v>1655</v>
      </c>
      <c r="AE11" s="2" t="s">
        <v>1232</v>
      </c>
      <c r="AI11" t="s">
        <v>1236</v>
      </c>
    </row>
    <row r="12" spans="1:50" ht="15" customHeight="1" x14ac:dyDescent="0.25">
      <c r="A12" t="s">
        <v>224</v>
      </c>
      <c r="B12" t="s">
        <v>1626</v>
      </c>
      <c r="C12" t="s">
        <v>1061</v>
      </c>
      <c r="D12" t="s">
        <v>1939</v>
      </c>
      <c r="E12" t="s">
        <v>1684</v>
      </c>
      <c r="F12" t="s">
        <v>1617</v>
      </c>
      <c r="G12" t="s">
        <v>1943</v>
      </c>
      <c r="H12" s="1" t="s">
        <v>1407</v>
      </c>
      <c r="I12" s="1" t="s">
        <v>1538</v>
      </c>
      <c r="J12" s="1" t="s">
        <v>1394</v>
      </c>
      <c r="K12" s="1" t="s">
        <v>1414</v>
      </c>
      <c r="L12" t="s">
        <v>1446</v>
      </c>
      <c r="M12" t="s">
        <v>1209</v>
      </c>
      <c r="N12" t="s">
        <v>1226</v>
      </c>
      <c r="S12">
        <v>20190617</v>
      </c>
      <c r="T12">
        <v>2019</v>
      </c>
      <c r="U12">
        <v>2018</v>
      </c>
      <c r="V12" t="s">
        <v>1200</v>
      </c>
      <c r="W12" t="s">
        <v>96</v>
      </c>
      <c r="Y12" t="s">
        <v>1602</v>
      </c>
      <c r="Z12" t="s">
        <v>92</v>
      </c>
      <c r="AA12" t="s">
        <v>1684</v>
      </c>
      <c r="AB12" t="s">
        <v>1233</v>
      </c>
      <c r="AD12" t="s">
        <v>1652</v>
      </c>
      <c r="AE12" s="2" t="s">
        <v>1268</v>
      </c>
      <c r="AI12" t="s">
        <v>1236</v>
      </c>
      <c r="AJ12" s="2" t="s">
        <v>1536</v>
      </c>
    </row>
    <row r="13" spans="1:50" ht="15" customHeight="1" x14ac:dyDescent="0.25">
      <c r="A13" t="s">
        <v>224</v>
      </c>
      <c r="B13" t="s">
        <v>1626</v>
      </c>
      <c r="C13" t="s">
        <v>1061</v>
      </c>
      <c r="D13" t="s">
        <v>1939</v>
      </c>
      <c r="E13" t="s">
        <v>1684</v>
      </c>
      <c r="F13" t="s">
        <v>1981</v>
      </c>
      <c r="G13" t="s">
        <v>1982</v>
      </c>
      <c r="H13" s="1" t="s">
        <v>1407</v>
      </c>
      <c r="I13" s="1" t="s">
        <v>1538</v>
      </c>
      <c r="J13" s="1" t="s">
        <v>1983</v>
      </c>
      <c r="K13" s="1" t="s">
        <v>1414</v>
      </c>
      <c r="L13" t="s">
        <v>1446</v>
      </c>
      <c r="M13" t="s">
        <v>1209</v>
      </c>
      <c r="N13" t="s">
        <v>1226</v>
      </c>
      <c r="S13">
        <v>20190617</v>
      </c>
      <c r="T13">
        <v>2019</v>
      </c>
      <c r="U13">
        <v>2018</v>
      </c>
      <c r="V13" t="s">
        <v>1200</v>
      </c>
      <c r="W13" t="s">
        <v>96</v>
      </c>
      <c r="Y13" t="s">
        <v>1602</v>
      </c>
      <c r="Z13" t="s">
        <v>92</v>
      </c>
      <c r="AA13" t="s">
        <v>1684</v>
      </c>
      <c r="AB13" t="s">
        <v>1231</v>
      </c>
      <c r="AC13" t="s">
        <v>1984</v>
      </c>
      <c r="AD13" t="s">
        <v>1654</v>
      </c>
      <c r="AE13" s="2" t="s">
        <v>1985</v>
      </c>
      <c r="AF13" s="2" t="s">
        <v>2016</v>
      </c>
      <c r="AI13" t="s">
        <v>1236</v>
      </c>
    </row>
    <row r="14" spans="1:50" ht="15" customHeight="1" x14ac:dyDescent="0.25">
      <c r="A14" t="s">
        <v>224</v>
      </c>
      <c r="B14" t="s">
        <v>1626</v>
      </c>
      <c r="C14" t="s">
        <v>1061</v>
      </c>
      <c r="D14" t="s">
        <v>1939</v>
      </c>
      <c r="E14" t="s">
        <v>1708</v>
      </c>
      <c r="F14" t="s">
        <v>1997</v>
      </c>
      <c r="G14" t="s">
        <v>2004</v>
      </c>
      <c r="H14" s="1" t="s">
        <v>1998</v>
      </c>
      <c r="I14" s="1" t="s">
        <v>1999</v>
      </c>
      <c r="J14" s="1" t="s">
        <v>2000</v>
      </c>
      <c r="K14" s="1" t="s">
        <v>1415</v>
      </c>
      <c r="L14" t="s">
        <v>2001</v>
      </c>
      <c r="M14" t="s">
        <v>1209</v>
      </c>
      <c r="N14" t="s">
        <v>1225</v>
      </c>
      <c r="S14">
        <v>20190930</v>
      </c>
      <c r="T14">
        <v>2019</v>
      </c>
      <c r="U14">
        <v>2018</v>
      </c>
      <c r="V14" t="s">
        <v>2002</v>
      </c>
      <c r="W14" t="s">
        <v>96</v>
      </c>
      <c r="Y14" t="s">
        <v>1602</v>
      </c>
      <c r="Z14" t="s">
        <v>92</v>
      </c>
      <c r="AA14" t="s">
        <v>49</v>
      </c>
      <c r="AB14" t="s">
        <v>1711</v>
      </c>
      <c r="AD14" t="s">
        <v>1652</v>
      </c>
      <c r="AJ14" s="2" t="s">
        <v>2005</v>
      </c>
      <c r="AV14" s="8" t="s">
        <v>92</v>
      </c>
    </row>
    <row r="15" spans="1:50" ht="15" customHeight="1" x14ac:dyDescent="0.25">
      <c r="A15" t="s">
        <v>224</v>
      </c>
      <c r="B15" t="s">
        <v>1626</v>
      </c>
      <c r="C15" t="s">
        <v>1061</v>
      </c>
      <c r="D15" t="s">
        <v>1939</v>
      </c>
      <c r="E15" t="s">
        <v>1716</v>
      </c>
      <c r="F15" t="s">
        <v>2006</v>
      </c>
      <c r="G15" t="s">
        <v>1718</v>
      </c>
      <c r="H15" s="1" t="s">
        <v>2007</v>
      </c>
      <c r="I15" s="1" t="s">
        <v>1999</v>
      </c>
      <c r="J15" s="1" t="s">
        <v>2026</v>
      </c>
      <c r="K15" s="1" t="s">
        <v>1415</v>
      </c>
      <c r="L15" t="s">
        <v>2008</v>
      </c>
      <c r="M15" t="s">
        <v>1209</v>
      </c>
      <c r="N15" t="s">
        <v>1225</v>
      </c>
      <c r="S15">
        <v>20190911</v>
      </c>
      <c r="T15">
        <v>2019</v>
      </c>
      <c r="U15">
        <v>2018</v>
      </c>
      <c r="V15" t="s">
        <v>2009</v>
      </c>
      <c r="W15" t="s">
        <v>96</v>
      </c>
      <c r="Y15" t="s">
        <v>1602</v>
      </c>
      <c r="Z15" t="s">
        <v>92</v>
      </c>
      <c r="AA15" t="s">
        <v>2010</v>
      </c>
      <c r="AB15" t="s">
        <v>2030</v>
      </c>
      <c r="AD15" t="s">
        <v>1719</v>
      </c>
      <c r="AJ15" s="2" t="s">
        <v>2005</v>
      </c>
      <c r="AV15" s="8" t="s">
        <v>92</v>
      </c>
    </row>
    <row r="16" spans="1:50" ht="15" customHeight="1" x14ac:dyDescent="0.25">
      <c r="A16" t="s">
        <v>224</v>
      </c>
      <c r="B16" t="s">
        <v>1626</v>
      </c>
      <c r="C16" t="s">
        <v>1061</v>
      </c>
      <c r="D16" t="s">
        <v>1939</v>
      </c>
      <c r="E16" t="s">
        <v>1716</v>
      </c>
      <c r="F16" t="s">
        <v>2011</v>
      </c>
      <c r="G16" t="s">
        <v>2012</v>
      </c>
      <c r="H16" s="1" t="s">
        <v>2007</v>
      </c>
      <c r="I16" s="1" t="s">
        <v>1999</v>
      </c>
      <c r="J16" s="1" t="s">
        <v>2025</v>
      </c>
      <c r="K16" s="1" t="s">
        <v>1415</v>
      </c>
      <c r="L16" t="s">
        <v>2008</v>
      </c>
      <c r="M16" t="s">
        <v>1209</v>
      </c>
      <c r="N16" t="s">
        <v>1225</v>
      </c>
      <c r="S16">
        <v>20190911</v>
      </c>
      <c r="T16">
        <v>2019</v>
      </c>
      <c r="U16">
        <v>2018</v>
      </c>
      <c r="V16" t="s">
        <v>2009</v>
      </c>
      <c r="W16" t="s">
        <v>96</v>
      </c>
      <c r="Y16" t="s">
        <v>1602</v>
      </c>
      <c r="Z16" t="s">
        <v>92</v>
      </c>
      <c r="AA16" t="s">
        <v>2010</v>
      </c>
      <c r="AB16" t="s">
        <v>2031</v>
      </c>
      <c r="AD16" t="s">
        <v>1719</v>
      </c>
      <c r="AJ16" s="2" t="s">
        <v>2005</v>
      </c>
      <c r="AV16" s="8" t="s">
        <v>92</v>
      </c>
    </row>
    <row r="17" spans="1:50" ht="15" customHeight="1" x14ac:dyDescent="0.25">
      <c r="A17" t="s">
        <v>224</v>
      </c>
      <c r="B17" t="s">
        <v>1626</v>
      </c>
      <c r="C17" t="s">
        <v>1061</v>
      </c>
      <c r="D17" t="s">
        <v>1939</v>
      </c>
      <c r="E17" t="s">
        <v>1716</v>
      </c>
      <c r="F17" t="s">
        <v>2013</v>
      </c>
      <c r="G17" t="s">
        <v>2014</v>
      </c>
      <c r="H17" s="1" t="s">
        <v>2007</v>
      </c>
      <c r="I17" s="1" t="s">
        <v>1999</v>
      </c>
      <c r="J17" s="1" t="s">
        <v>2015</v>
      </c>
      <c r="K17" s="1" t="s">
        <v>1415</v>
      </c>
      <c r="L17" t="s">
        <v>2008</v>
      </c>
      <c r="M17" t="s">
        <v>1209</v>
      </c>
      <c r="N17" t="s">
        <v>1225</v>
      </c>
      <c r="S17">
        <v>20190911</v>
      </c>
      <c r="T17">
        <v>2019</v>
      </c>
      <c r="U17">
        <v>2018</v>
      </c>
      <c r="V17" t="s">
        <v>2009</v>
      </c>
      <c r="W17" t="s">
        <v>96</v>
      </c>
      <c r="Y17" t="s">
        <v>1602</v>
      </c>
      <c r="Z17" t="s">
        <v>92</v>
      </c>
      <c r="AA17" t="s">
        <v>2010</v>
      </c>
      <c r="AB17" t="s">
        <v>2031</v>
      </c>
      <c r="AC17" t="s">
        <v>2032</v>
      </c>
      <c r="AD17" t="s">
        <v>1654</v>
      </c>
      <c r="AE17" s="2" t="s">
        <v>1985</v>
      </c>
      <c r="AF17" s="2" t="s">
        <v>2017</v>
      </c>
      <c r="AJ17" s="2" t="s">
        <v>2005</v>
      </c>
      <c r="AV17" s="8" t="s">
        <v>92</v>
      </c>
    </row>
    <row r="18" spans="1:50" ht="15" customHeight="1" x14ac:dyDescent="0.25">
      <c r="A18" t="s">
        <v>224</v>
      </c>
      <c r="B18" t="s">
        <v>1626</v>
      </c>
      <c r="C18" t="s">
        <v>1061</v>
      </c>
      <c r="D18" t="s">
        <v>1939</v>
      </c>
      <c r="E18" t="s">
        <v>1716</v>
      </c>
      <c r="F18" t="s">
        <v>2021</v>
      </c>
      <c r="G18" t="s">
        <v>2018</v>
      </c>
      <c r="H18" s="1" t="s">
        <v>2023</v>
      </c>
      <c r="I18" s="1" t="s">
        <v>1999</v>
      </c>
      <c r="J18" s="1" t="s">
        <v>2024</v>
      </c>
      <c r="K18" s="1" t="s">
        <v>1415</v>
      </c>
      <c r="L18" t="s">
        <v>2035</v>
      </c>
      <c r="M18" t="s">
        <v>1209</v>
      </c>
      <c r="N18" t="s">
        <v>1225</v>
      </c>
      <c r="S18">
        <v>20190911</v>
      </c>
      <c r="T18">
        <v>2019</v>
      </c>
      <c r="U18">
        <v>2018</v>
      </c>
      <c r="V18" t="s">
        <v>2009</v>
      </c>
      <c r="W18" t="s">
        <v>96</v>
      </c>
      <c r="Y18" t="s">
        <v>1602</v>
      </c>
      <c r="Z18" t="s">
        <v>92</v>
      </c>
      <c r="AA18" t="s">
        <v>2010</v>
      </c>
      <c r="AB18" t="s">
        <v>2034</v>
      </c>
      <c r="AD18" t="s">
        <v>1723</v>
      </c>
      <c r="AJ18" s="2" t="s">
        <v>2005</v>
      </c>
      <c r="AV18" s="8" t="s">
        <v>92</v>
      </c>
    </row>
    <row r="19" spans="1:50" ht="15" customHeight="1" x14ac:dyDescent="0.25">
      <c r="A19" t="s">
        <v>224</v>
      </c>
      <c r="B19" t="s">
        <v>1626</v>
      </c>
      <c r="C19" t="s">
        <v>1061</v>
      </c>
      <c r="D19" t="s">
        <v>1939</v>
      </c>
      <c r="E19" t="s">
        <v>1716</v>
      </c>
      <c r="F19" t="s">
        <v>2019</v>
      </c>
      <c r="G19" t="s">
        <v>2022</v>
      </c>
      <c r="H19" s="1" t="s">
        <v>2023</v>
      </c>
      <c r="I19" s="1" t="s">
        <v>1999</v>
      </c>
      <c r="J19" s="1" t="s">
        <v>2020</v>
      </c>
      <c r="K19" s="1" t="s">
        <v>1415</v>
      </c>
      <c r="L19" t="s">
        <v>2035</v>
      </c>
      <c r="M19" t="s">
        <v>1209</v>
      </c>
      <c r="N19" t="s">
        <v>1225</v>
      </c>
      <c r="S19">
        <v>20190911</v>
      </c>
      <c r="T19">
        <v>2019</v>
      </c>
      <c r="U19">
        <v>2018</v>
      </c>
      <c r="V19" t="s">
        <v>2009</v>
      </c>
      <c r="W19" t="s">
        <v>96</v>
      </c>
      <c r="Y19" t="s">
        <v>1602</v>
      </c>
      <c r="Z19" t="s">
        <v>92</v>
      </c>
      <c r="AA19" t="s">
        <v>2010</v>
      </c>
      <c r="AB19" t="s">
        <v>2033</v>
      </c>
      <c r="AC19" t="s">
        <v>2032</v>
      </c>
      <c r="AD19" t="s">
        <v>1654</v>
      </c>
      <c r="AE19" s="2" t="s">
        <v>1985</v>
      </c>
      <c r="AJ19" s="2" t="s">
        <v>2005</v>
      </c>
      <c r="AV19" s="8" t="s">
        <v>92</v>
      </c>
    </row>
    <row r="20" spans="1:50" ht="15" customHeight="1" x14ac:dyDescent="0.25">
      <c r="A20" t="s">
        <v>224</v>
      </c>
      <c r="B20" t="s">
        <v>1626</v>
      </c>
      <c r="C20" t="s">
        <v>1061</v>
      </c>
      <c r="D20" t="s">
        <v>1939</v>
      </c>
      <c r="E20" t="s">
        <v>1727</v>
      </c>
      <c r="F20" t="s">
        <v>1610</v>
      </c>
      <c r="G20" t="s">
        <v>1249</v>
      </c>
      <c r="H20" s="1" t="s">
        <v>1409</v>
      </c>
      <c r="I20" s="1" t="s">
        <v>1537</v>
      </c>
      <c r="J20" s="1" t="s">
        <v>1384</v>
      </c>
      <c r="K20" s="1" t="s">
        <v>1415</v>
      </c>
      <c r="L20" t="s">
        <v>1448</v>
      </c>
      <c r="M20" t="s">
        <v>1246</v>
      </c>
      <c r="N20" t="s">
        <v>1226</v>
      </c>
      <c r="S20">
        <v>20190809</v>
      </c>
      <c r="T20">
        <v>2019</v>
      </c>
      <c r="U20">
        <v>2018</v>
      </c>
      <c r="V20" t="s">
        <v>1245</v>
      </c>
      <c r="W20" t="s">
        <v>96</v>
      </c>
      <c r="Y20" t="s">
        <v>1602</v>
      </c>
      <c r="Z20" t="s">
        <v>1153</v>
      </c>
      <c r="AA20" t="s">
        <v>1247</v>
      </c>
      <c r="AB20" t="s">
        <v>1250</v>
      </c>
      <c r="AD20" t="s">
        <v>1652</v>
      </c>
      <c r="AE20" s="2" t="s">
        <v>1268</v>
      </c>
      <c r="AJ20" s="2" t="s">
        <v>1536</v>
      </c>
      <c r="AV20" s="8" t="s">
        <v>92</v>
      </c>
    </row>
    <row r="21" spans="1:50" ht="15" customHeight="1" x14ac:dyDescent="0.25">
      <c r="A21" t="s">
        <v>224</v>
      </c>
      <c r="B21" t="s">
        <v>1626</v>
      </c>
      <c r="C21" t="s">
        <v>1061</v>
      </c>
      <c r="D21" t="s">
        <v>1939</v>
      </c>
      <c r="E21" t="s">
        <v>1727</v>
      </c>
      <c r="F21" t="s">
        <v>1611</v>
      </c>
      <c r="G21" t="s">
        <v>1244</v>
      </c>
      <c r="H21" s="1" t="s">
        <v>1409</v>
      </c>
      <c r="I21" s="1" t="s">
        <v>1537</v>
      </c>
      <c r="J21" s="1" t="s">
        <v>1385</v>
      </c>
      <c r="K21" s="1" t="s">
        <v>1415</v>
      </c>
      <c r="L21" t="s">
        <v>1448</v>
      </c>
      <c r="M21" t="s">
        <v>1246</v>
      </c>
      <c r="N21" t="s">
        <v>1226</v>
      </c>
      <c r="S21">
        <v>20190809</v>
      </c>
      <c r="T21">
        <v>2019</v>
      </c>
      <c r="U21">
        <v>2018</v>
      </c>
      <c r="V21" t="s">
        <v>1245</v>
      </c>
      <c r="W21" t="s">
        <v>96</v>
      </c>
      <c r="Y21" t="s">
        <v>1602</v>
      </c>
      <c r="Z21" t="s">
        <v>1153</v>
      </c>
      <c r="AA21" t="s">
        <v>1247</v>
      </c>
      <c r="AB21" t="s">
        <v>1248</v>
      </c>
      <c r="AD21" t="s">
        <v>2037</v>
      </c>
      <c r="AE21" s="2" t="s">
        <v>1232</v>
      </c>
      <c r="AV21" s="8" t="s">
        <v>92</v>
      </c>
    </row>
    <row r="22" spans="1:50" ht="15" customHeight="1" x14ac:dyDescent="0.25">
      <c r="A22" t="s">
        <v>224</v>
      </c>
      <c r="B22" t="s">
        <v>1626</v>
      </c>
      <c r="C22" t="s">
        <v>1061</v>
      </c>
      <c r="D22" t="s">
        <v>1939</v>
      </c>
      <c r="E22" t="s">
        <v>1727</v>
      </c>
      <c r="F22" t="s">
        <v>1612</v>
      </c>
      <c r="G22" t="str">
        <f>PROPER(AE22)&amp;" "&amp;AB22&amp;" across 14 main road flood areas (BMA, 2018)"</f>
        <v>Average maximum intensity across 14 main road flood areas (BMA, 2018)</v>
      </c>
      <c r="H22" s="1" t="s">
        <v>1409</v>
      </c>
      <c r="I22" s="1" t="s">
        <v>1537</v>
      </c>
      <c r="J22" s="1" t="s">
        <v>1386</v>
      </c>
      <c r="K22" s="1" t="s">
        <v>1415</v>
      </c>
      <c r="L22" t="s">
        <v>1448</v>
      </c>
      <c r="M22" t="s">
        <v>1246</v>
      </c>
      <c r="N22" t="s">
        <v>1226</v>
      </c>
      <c r="S22">
        <v>20190809</v>
      </c>
      <c r="T22">
        <v>2019</v>
      </c>
      <c r="U22">
        <v>2018</v>
      </c>
      <c r="V22" t="s">
        <v>1245</v>
      </c>
      <c r="W22" t="s">
        <v>96</v>
      </c>
      <c r="Y22" t="s">
        <v>1602</v>
      </c>
      <c r="Z22" t="s">
        <v>1153</v>
      </c>
      <c r="AA22" t="s">
        <v>1247</v>
      </c>
      <c r="AB22" t="s">
        <v>1251</v>
      </c>
      <c r="AD22" t="s">
        <v>2036</v>
      </c>
      <c r="AE22" s="2" t="s">
        <v>1232</v>
      </c>
      <c r="AV22" s="8" t="s">
        <v>92</v>
      </c>
      <c r="AX22" s="9" t="s">
        <v>1252</v>
      </c>
    </row>
    <row r="23" spans="1:50" ht="15" customHeight="1" x14ac:dyDescent="0.25">
      <c r="A23" t="s">
        <v>224</v>
      </c>
      <c r="B23" t="s">
        <v>1626</v>
      </c>
      <c r="C23" t="s">
        <v>1061</v>
      </c>
      <c r="D23" t="s">
        <v>1939</v>
      </c>
      <c r="E23" t="s">
        <v>1727</v>
      </c>
      <c r="F23" t="s">
        <v>1613</v>
      </c>
      <c r="G23" t="str">
        <f>PROPER(AE23)&amp;" "&amp;AB23&amp;" across 14 main road flood areas (BMA, 2018)"</f>
        <v>Average days of flooding across 14 main road flood areas (BMA, 2018)</v>
      </c>
      <c r="H23" s="1" t="s">
        <v>1409</v>
      </c>
      <c r="I23" s="1" t="s">
        <v>1537</v>
      </c>
      <c r="J23" s="1" t="s">
        <v>1387</v>
      </c>
      <c r="K23" s="1" t="s">
        <v>1415</v>
      </c>
      <c r="L23" t="s">
        <v>1448</v>
      </c>
      <c r="M23" t="s">
        <v>1246</v>
      </c>
      <c r="N23" t="s">
        <v>1226</v>
      </c>
      <c r="S23">
        <v>20190809</v>
      </c>
      <c r="T23">
        <v>2019</v>
      </c>
      <c r="U23">
        <v>2018</v>
      </c>
      <c r="V23" t="s">
        <v>1245</v>
      </c>
      <c r="W23" t="s">
        <v>96</v>
      </c>
      <c r="Y23" t="s">
        <v>1602</v>
      </c>
      <c r="Z23" t="s">
        <v>1153</v>
      </c>
      <c r="AA23" t="s">
        <v>1247</v>
      </c>
      <c r="AB23" t="s">
        <v>1253</v>
      </c>
      <c r="AD23" t="s">
        <v>2037</v>
      </c>
      <c r="AE23" s="2" t="s">
        <v>1232</v>
      </c>
      <c r="AV23" s="8" t="s">
        <v>92</v>
      </c>
    </row>
    <row r="24" spans="1:50" ht="15" customHeight="1" x14ac:dyDescent="0.25">
      <c r="A24" t="s">
        <v>224</v>
      </c>
      <c r="B24" t="s">
        <v>1626</v>
      </c>
      <c r="C24" t="s">
        <v>1061</v>
      </c>
      <c r="D24" t="s">
        <v>1939</v>
      </c>
      <c r="E24" t="s">
        <v>1727</v>
      </c>
      <c r="F24" t="s">
        <v>1614</v>
      </c>
      <c r="G24" t="s">
        <v>1254</v>
      </c>
      <c r="H24" s="1" t="s">
        <v>1409</v>
      </c>
      <c r="I24" s="1" t="s">
        <v>1537</v>
      </c>
      <c r="J24" s="1" t="s">
        <v>1388</v>
      </c>
      <c r="K24" s="1" t="s">
        <v>1415</v>
      </c>
      <c r="L24" t="s">
        <v>1448</v>
      </c>
      <c r="M24" t="s">
        <v>1255</v>
      </c>
      <c r="N24" t="s">
        <v>1226</v>
      </c>
      <c r="S24">
        <v>20190809</v>
      </c>
      <c r="T24">
        <v>2019</v>
      </c>
      <c r="U24">
        <v>2018</v>
      </c>
      <c r="V24" t="s">
        <v>1245</v>
      </c>
      <c r="W24" t="s">
        <v>96</v>
      </c>
      <c r="Y24" t="s">
        <v>1602</v>
      </c>
      <c r="Z24" t="s">
        <v>1153</v>
      </c>
      <c r="AA24" t="s">
        <v>1256</v>
      </c>
      <c r="AB24" t="s">
        <v>1257</v>
      </c>
      <c r="AD24" t="s">
        <v>1652</v>
      </c>
      <c r="AE24" s="2" t="s">
        <v>1210</v>
      </c>
      <c r="AJ24" s="2" t="s">
        <v>1536</v>
      </c>
      <c r="AV24" s="8" t="s">
        <v>92</v>
      </c>
    </row>
    <row r="25" spans="1:50" ht="15" customHeight="1" x14ac:dyDescent="0.25">
      <c r="A25" t="s">
        <v>224</v>
      </c>
      <c r="B25" t="s">
        <v>1626</v>
      </c>
      <c r="C25" t="s">
        <v>1061</v>
      </c>
      <c r="D25" t="s">
        <v>1939</v>
      </c>
      <c r="E25" t="s">
        <v>1694</v>
      </c>
      <c r="F25" t="s">
        <v>1618</v>
      </c>
      <c r="G25" s="134" t="s">
        <v>1265</v>
      </c>
      <c r="H25" s="1" t="s">
        <v>42</v>
      </c>
      <c r="I25" s="1" t="s">
        <v>1540</v>
      </c>
      <c r="J25" t="s">
        <v>1398</v>
      </c>
      <c r="K25" s="1" t="s">
        <v>1417</v>
      </c>
      <c r="L25" t="s">
        <v>1449</v>
      </c>
      <c r="M25" t="s">
        <v>1259</v>
      </c>
      <c r="N25" t="s">
        <v>1225</v>
      </c>
      <c r="S25">
        <v>20190809</v>
      </c>
      <c r="T25">
        <v>2019</v>
      </c>
      <c r="U25">
        <v>2018</v>
      </c>
      <c r="V25" t="s">
        <v>1258</v>
      </c>
      <c r="W25" t="s">
        <v>96</v>
      </c>
      <c r="Y25" t="s">
        <v>1602</v>
      </c>
      <c r="Z25" t="s">
        <v>92</v>
      </c>
      <c r="AA25" t="s">
        <v>1271</v>
      </c>
      <c r="AB25" s="134" t="s">
        <v>1267</v>
      </c>
      <c r="AC25" s="134"/>
      <c r="AD25" s="134" t="s">
        <v>1652</v>
      </c>
      <c r="AE25" s="2" t="s">
        <v>1268</v>
      </c>
      <c r="AJ25" s="2" t="s">
        <v>1536</v>
      </c>
      <c r="AL25" t="s">
        <v>1261</v>
      </c>
      <c r="AM25" t="s">
        <v>1270</v>
      </c>
      <c r="AN25" t="s">
        <v>1264</v>
      </c>
      <c r="AV25" s="8" t="s">
        <v>92</v>
      </c>
      <c r="AW25" t="s">
        <v>1260</v>
      </c>
      <c r="AX25" t="s">
        <v>1258</v>
      </c>
    </row>
    <row r="26" spans="1:50" ht="15" customHeight="1" x14ac:dyDescent="0.25">
      <c r="A26" t="s">
        <v>224</v>
      </c>
      <c r="B26" t="s">
        <v>1626</v>
      </c>
      <c r="C26" t="s">
        <v>1061</v>
      </c>
      <c r="D26" t="s">
        <v>1939</v>
      </c>
      <c r="E26" t="s">
        <v>1694</v>
      </c>
      <c r="F26" t="s">
        <v>1619</v>
      </c>
      <c r="G26" s="134" t="s">
        <v>1285</v>
      </c>
      <c r="H26" s="1" t="s">
        <v>42</v>
      </c>
      <c r="I26" s="1" t="s">
        <v>1540</v>
      </c>
      <c r="J26" t="s">
        <v>1396</v>
      </c>
      <c r="K26" s="1" t="s">
        <v>1417</v>
      </c>
      <c r="L26" t="s">
        <v>1449</v>
      </c>
      <c r="M26" t="s">
        <v>1259</v>
      </c>
      <c r="N26" t="s">
        <v>1225</v>
      </c>
      <c r="S26">
        <v>20190809</v>
      </c>
      <c r="T26">
        <v>2019</v>
      </c>
      <c r="U26">
        <v>2018</v>
      </c>
      <c r="V26" t="s">
        <v>1258</v>
      </c>
      <c r="W26" t="s">
        <v>96</v>
      </c>
      <c r="Y26" t="s">
        <v>1602</v>
      </c>
      <c r="Z26" t="s">
        <v>92</v>
      </c>
      <c r="AA26" t="s">
        <v>1271</v>
      </c>
      <c r="AB26" s="134" t="s">
        <v>1283</v>
      </c>
      <c r="AC26" s="134"/>
      <c r="AD26" s="134" t="s">
        <v>2037</v>
      </c>
      <c r="AE26" s="2" t="s">
        <v>1232</v>
      </c>
      <c r="AL26" t="s">
        <v>1261</v>
      </c>
      <c r="AM26" t="s">
        <v>1270</v>
      </c>
      <c r="AN26" t="s">
        <v>1264</v>
      </c>
      <c r="AV26" s="8" t="s">
        <v>92</v>
      </c>
      <c r="AW26" t="s">
        <v>1260</v>
      </c>
      <c r="AX26" t="s">
        <v>1258</v>
      </c>
    </row>
    <row r="27" spans="1:50" ht="15" customHeight="1" x14ac:dyDescent="0.25">
      <c r="A27" t="s">
        <v>224</v>
      </c>
      <c r="B27" t="s">
        <v>1626</v>
      </c>
      <c r="C27" t="s">
        <v>1061</v>
      </c>
      <c r="D27" t="s">
        <v>1939</v>
      </c>
      <c r="E27" t="s">
        <v>1694</v>
      </c>
      <c r="F27" t="s">
        <v>1620</v>
      </c>
      <c r="G27" s="134" t="s">
        <v>1286</v>
      </c>
      <c r="H27" s="1" t="s">
        <v>42</v>
      </c>
      <c r="I27" s="1" t="s">
        <v>1540</v>
      </c>
      <c r="J27" t="s">
        <v>1397</v>
      </c>
      <c r="K27" s="1" t="s">
        <v>1417</v>
      </c>
      <c r="L27" t="s">
        <v>1449</v>
      </c>
      <c r="M27" t="s">
        <v>1259</v>
      </c>
      <c r="N27" t="s">
        <v>1225</v>
      </c>
      <c r="S27">
        <v>20190809</v>
      </c>
      <c r="T27">
        <v>2019</v>
      </c>
      <c r="U27">
        <v>2018</v>
      </c>
      <c r="V27" t="s">
        <v>1258</v>
      </c>
      <c r="W27" t="s">
        <v>96</v>
      </c>
      <c r="Y27" t="s">
        <v>1602</v>
      </c>
      <c r="Z27" t="s">
        <v>92</v>
      </c>
      <c r="AA27" t="s">
        <v>1271</v>
      </c>
      <c r="AB27" s="134" t="s">
        <v>1284</v>
      </c>
      <c r="AC27" s="134"/>
      <c r="AD27" s="134" t="s">
        <v>2037</v>
      </c>
      <c r="AE27" s="2" t="s">
        <v>1232</v>
      </c>
      <c r="AL27" t="s">
        <v>1261</v>
      </c>
      <c r="AM27" t="s">
        <v>1270</v>
      </c>
      <c r="AN27" t="s">
        <v>1264</v>
      </c>
      <c r="AV27" s="8" t="s">
        <v>92</v>
      </c>
      <c r="AW27" t="s">
        <v>1260</v>
      </c>
      <c r="AX27" t="s">
        <v>1258</v>
      </c>
    </row>
    <row r="28" spans="1:50" ht="15" customHeight="1" x14ac:dyDescent="0.25">
      <c r="A28" t="s">
        <v>224</v>
      </c>
      <c r="B28" t="s">
        <v>1626</v>
      </c>
      <c r="C28" t="s">
        <v>1061</v>
      </c>
      <c r="D28" t="s">
        <v>1939</v>
      </c>
      <c r="E28" t="s">
        <v>1739</v>
      </c>
      <c r="F28" t="s">
        <v>1208</v>
      </c>
      <c r="G28" t="s">
        <v>1204</v>
      </c>
      <c r="H28" s="1" t="s">
        <v>1408</v>
      </c>
      <c r="I28" s="1" t="s">
        <v>1539</v>
      </c>
      <c r="J28" s="1" t="s">
        <v>1395</v>
      </c>
      <c r="K28" s="1" t="s">
        <v>1415</v>
      </c>
      <c r="L28" t="s">
        <v>1447</v>
      </c>
      <c r="M28" t="s">
        <v>1209</v>
      </c>
      <c r="N28" t="s">
        <v>1205</v>
      </c>
      <c r="S28">
        <v>20190809</v>
      </c>
      <c r="T28">
        <v>2019</v>
      </c>
      <c r="U28">
        <v>2018</v>
      </c>
      <c r="V28" t="s">
        <v>1212</v>
      </c>
      <c r="W28" t="s">
        <v>96</v>
      </c>
      <c r="Y28" t="s">
        <v>1602</v>
      </c>
      <c r="Z28" t="s">
        <v>92</v>
      </c>
      <c r="AA28" t="s">
        <v>1945</v>
      </c>
      <c r="AB28" t="s">
        <v>1213</v>
      </c>
      <c r="AD28" t="s">
        <v>1652</v>
      </c>
      <c r="AE28" s="2" t="s">
        <v>1210</v>
      </c>
      <c r="AJ28" s="2" t="s">
        <v>1536</v>
      </c>
      <c r="AV28" s="8" t="s">
        <v>92</v>
      </c>
    </row>
    <row r="29" spans="1:50" ht="15" customHeight="1" x14ac:dyDescent="0.25">
      <c r="A29" t="s">
        <v>224</v>
      </c>
      <c r="B29" t="s">
        <v>1626</v>
      </c>
      <c r="C29" t="s">
        <v>1061</v>
      </c>
      <c r="D29" t="s">
        <v>1939</v>
      </c>
      <c r="E29" t="s">
        <v>1739</v>
      </c>
      <c r="F29" t="s">
        <v>2042</v>
      </c>
      <c r="G29" t="s">
        <v>2041</v>
      </c>
      <c r="H29" s="1" t="s">
        <v>2043</v>
      </c>
      <c r="I29" s="1" t="s">
        <v>1999</v>
      </c>
      <c r="J29" s="1" t="s">
        <v>2044</v>
      </c>
      <c r="K29" s="1" t="s">
        <v>1415</v>
      </c>
      <c r="L29" t="s">
        <v>2045</v>
      </c>
      <c r="M29" t="s">
        <v>1209</v>
      </c>
      <c r="N29" t="s">
        <v>1225</v>
      </c>
      <c r="S29">
        <v>20200511</v>
      </c>
      <c r="T29">
        <v>2019</v>
      </c>
      <c r="U29">
        <v>2019</v>
      </c>
      <c r="V29" t="s">
        <v>2046</v>
      </c>
      <c r="W29" t="s">
        <v>96</v>
      </c>
      <c r="Y29" t="s">
        <v>1602</v>
      </c>
      <c r="Z29" t="s">
        <v>92</v>
      </c>
      <c r="AA29" t="s">
        <v>2043</v>
      </c>
      <c r="AB29" t="s">
        <v>2047</v>
      </c>
      <c r="AD29" t="s">
        <v>1652</v>
      </c>
      <c r="AF29" s="2" t="s">
        <v>1747</v>
      </c>
      <c r="AJ29" s="2" t="s">
        <v>2005</v>
      </c>
      <c r="AV29" s="8" t="s">
        <v>92</v>
      </c>
      <c r="AX29" t="s">
        <v>2052</v>
      </c>
    </row>
    <row r="30" spans="1:50" ht="15" customHeight="1" x14ac:dyDescent="0.25">
      <c r="A30" t="s">
        <v>224</v>
      </c>
      <c r="B30" t="s">
        <v>1626</v>
      </c>
      <c r="C30" t="s">
        <v>1061</v>
      </c>
      <c r="D30" t="s">
        <v>1939</v>
      </c>
      <c r="E30" t="s">
        <v>1739</v>
      </c>
      <c r="F30" t="s">
        <v>2050</v>
      </c>
      <c r="G30" t="s">
        <v>2051</v>
      </c>
      <c r="H30" s="1" t="s">
        <v>2043</v>
      </c>
      <c r="I30" s="1" t="s">
        <v>1999</v>
      </c>
      <c r="J30" s="1" t="s">
        <v>2048</v>
      </c>
      <c r="K30" s="1" t="s">
        <v>1415</v>
      </c>
      <c r="L30" t="s">
        <v>2045</v>
      </c>
      <c r="M30" t="s">
        <v>1209</v>
      </c>
      <c r="N30" t="s">
        <v>1225</v>
      </c>
      <c r="S30">
        <v>20200511</v>
      </c>
      <c r="T30">
        <v>2019</v>
      </c>
      <c r="U30">
        <v>2019</v>
      </c>
      <c r="V30" t="s">
        <v>2046</v>
      </c>
      <c r="W30" t="s">
        <v>96</v>
      </c>
      <c r="Y30" t="s">
        <v>1602</v>
      </c>
      <c r="Z30" t="s">
        <v>92</v>
      </c>
      <c r="AA30" t="s">
        <v>2043</v>
      </c>
      <c r="AB30" t="s">
        <v>2049</v>
      </c>
      <c r="AD30" t="s">
        <v>1652</v>
      </c>
      <c r="AF30" s="2" t="s">
        <v>1749</v>
      </c>
      <c r="AJ30" s="2" t="s">
        <v>2005</v>
      </c>
      <c r="AV30" s="8" t="s">
        <v>92</v>
      </c>
      <c r="AX30" t="s">
        <v>2053</v>
      </c>
    </row>
    <row r="31" spans="1:50" ht="15" customHeight="1" x14ac:dyDescent="0.25">
      <c r="A31" t="s">
        <v>224</v>
      </c>
      <c r="B31" t="s">
        <v>1626</v>
      </c>
      <c r="C31" t="s">
        <v>1061</v>
      </c>
      <c r="D31" t="s">
        <v>1940</v>
      </c>
      <c r="E31" t="s">
        <v>1771</v>
      </c>
      <c r="F31" t="s">
        <v>2063</v>
      </c>
      <c r="G31" t="s">
        <v>2058</v>
      </c>
      <c r="H31" s="1" t="s">
        <v>2054</v>
      </c>
      <c r="I31" s="1" t="s">
        <v>1999</v>
      </c>
      <c r="J31" s="1" t="s">
        <v>2055</v>
      </c>
      <c r="K31" s="1" t="s">
        <v>1411</v>
      </c>
      <c r="L31" t="s">
        <v>2056</v>
      </c>
      <c r="M31" t="s">
        <v>1209</v>
      </c>
      <c r="N31" t="s">
        <v>1225</v>
      </c>
      <c r="S31">
        <v>20190930</v>
      </c>
      <c r="T31">
        <v>2019</v>
      </c>
      <c r="U31">
        <v>2019</v>
      </c>
      <c r="V31" t="s">
        <v>279</v>
      </c>
      <c r="W31" t="s">
        <v>96</v>
      </c>
      <c r="X31" t="s">
        <v>2057</v>
      </c>
      <c r="Y31" t="s">
        <v>1602</v>
      </c>
      <c r="Z31" t="s">
        <v>92</v>
      </c>
      <c r="AA31" t="s">
        <v>1503</v>
      </c>
      <c r="AB31" t="s">
        <v>2060</v>
      </c>
      <c r="AD31" t="s">
        <v>1654</v>
      </c>
      <c r="AF31" s="2" t="s">
        <v>2061</v>
      </c>
      <c r="AJ31" s="2" t="s">
        <v>2005</v>
      </c>
      <c r="AV31" s="8" t="s">
        <v>92</v>
      </c>
      <c r="AX31" t="s">
        <v>2053</v>
      </c>
    </row>
    <row r="32" spans="1:50" ht="15" customHeight="1" x14ac:dyDescent="0.25">
      <c r="A32" t="s">
        <v>224</v>
      </c>
      <c r="B32" t="s">
        <v>1626</v>
      </c>
      <c r="C32" t="s">
        <v>1061</v>
      </c>
      <c r="D32" t="s">
        <v>1940</v>
      </c>
      <c r="E32" t="s">
        <v>1771</v>
      </c>
      <c r="F32" t="s">
        <v>2064</v>
      </c>
      <c r="G32" t="s">
        <v>1777</v>
      </c>
      <c r="H32" s="1" t="s">
        <v>2054</v>
      </c>
      <c r="I32" s="1" t="s">
        <v>1999</v>
      </c>
      <c r="J32" s="1" t="s">
        <v>2055</v>
      </c>
      <c r="K32" s="1" t="s">
        <v>1411</v>
      </c>
      <c r="L32" t="s">
        <v>2056</v>
      </c>
      <c r="M32" t="s">
        <v>1209</v>
      </c>
      <c r="N32" t="s">
        <v>1225</v>
      </c>
      <c r="S32">
        <v>20190930</v>
      </c>
      <c r="T32">
        <v>2019</v>
      </c>
      <c r="U32">
        <v>2019</v>
      </c>
      <c r="V32" t="s">
        <v>279</v>
      </c>
      <c r="W32" t="s">
        <v>96</v>
      </c>
      <c r="X32" t="s">
        <v>2057</v>
      </c>
      <c r="Y32" t="s">
        <v>1602</v>
      </c>
      <c r="Z32" t="s">
        <v>92</v>
      </c>
      <c r="AA32" t="s">
        <v>1503</v>
      </c>
      <c r="AB32" t="s">
        <v>2059</v>
      </c>
      <c r="AD32" t="s">
        <v>2062</v>
      </c>
      <c r="AF32" s="2" t="s">
        <v>1778</v>
      </c>
      <c r="AJ32" s="2" t="s">
        <v>2005</v>
      </c>
      <c r="AV32" s="8" t="s">
        <v>92</v>
      </c>
      <c r="AX32" t="s">
        <v>2053</v>
      </c>
    </row>
    <row r="33" spans="1:50" ht="15" customHeight="1" x14ac:dyDescent="0.25">
      <c r="A33" t="s">
        <v>224</v>
      </c>
      <c r="B33" t="s">
        <v>1626</v>
      </c>
      <c r="C33" t="s">
        <v>1061</v>
      </c>
      <c r="D33" t="s">
        <v>1940</v>
      </c>
      <c r="E33" t="s">
        <v>1771</v>
      </c>
      <c r="F33" t="s">
        <v>2066</v>
      </c>
      <c r="G33" t="s">
        <v>1772</v>
      </c>
      <c r="H33" s="1" t="s">
        <v>2054</v>
      </c>
      <c r="I33" s="1" t="s">
        <v>1999</v>
      </c>
      <c r="J33" s="1" t="s">
        <v>2067</v>
      </c>
      <c r="K33" s="1" t="s">
        <v>1411</v>
      </c>
      <c r="L33" t="s">
        <v>2069</v>
      </c>
      <c r="M33" t="s">
        <v>1209</v>
      </c>
      <c r="N33" t="s">
        <v>1225</v>
      </c>
      <c r="S33">
        <v>20190930</v>
      </c>
      <c r="T33">
        <v>2019</v>
      </c>
      <c r="U33">
        <v>2019</v>
      </c>
      <c r="V33" t="s">
        <v>279</v>
      </c>
      <c r="W33" t="s">
        <v>96</v>
      </c>
      <c r="X33" t="s">
        <v>2057</v>
      </c>
      <c r="Y33" t="s">
        <v>1602</v>
      </c>
      <c r="Z33" t="s">
        <v>92</v>
      </c>
      <c r="AA33" t="s">
        <v>1503</v>
      </c>
      <c r="AB33" t="s">
        <v>2068</v>
      </c>
      <c r="AD33" t="s">
        <v>1652</v>
      </c>
      <c r="AJ33" s="2" t="s">
        <v>2005</v>
      </c>
      <c r="AV33" s="8" t="s">
        <v>92</v>
      </c>
      <c r="AX33" t="s">
        <v>2053</v>
      </c>
    </row>
    <row r="34" spans="1:50" ht="15" customHeight="1" x14ac:dyDescent="0.25">
      <c r="A34" t="s">
        <v>224</v>
      </c>
      <c r="B34" t="s">
        <v>1103</v>
      </c>
      <c r="C34" t="s">
        <v>1061</v>
      </c>
      <c r="D34" t="s">
        <v>1940</v>
      </c>
      <c r="E34" t="s">
        <v>1761</v>
      </c>
      <c r="F34" t="s">
        <v>2095</v>
      </c>
      <c r="G34" t="s">
        <v>2091</v>
      </c>
      <c r="H34" s="1" t="s">
        <v>2098</v>
      </c>
      <c r="I34" s="1" t="s">
        <v>2099</v>
      </c>
      <c r="J34" s="1" t="s">
        <v>2101</v>
      </c>
      <c r="K34" s="1" t="s">
        <v>1411</v>
      </c>
      <c r="L34" t="s">
        <v>2092</v>
      </c>
      <c r="N34" t="s">
        <v>1318</v>
      </c>
      <c r="P34" s="8">
        <v>4326</v>
      </c>
      <c r="R34" s="123" t="s">
        <v>2104</v>
      </c>
      <c r="S34">
        <v>20200722</v>
      </c>
      <c r="T34">
        <v>2020</v>
      </c>
      <c r="U34">
        <v>2019</v>
      </c>
      <c r="V34" t="s">
        <v>2105</v>
      </c>
      <c r="W34" t="s">
        <v>96</v>
      </c>
      <c r="Y34">
        <v>30</v>
      </c>
      <c r="Z34" t="s">
        <v>1153</v>
      </c>
      <c r="AA34" t="s">
        <v>1503</v>
      </c>
      <c r="AB34" t="s">
        <v>2107</v>
      </c>
      <c r="AD34" t="s">
        <v>1652</v>
      </c>
      <c r="AO34" s="8">
        <v>1</v>
      </c>
      <c r="AP34" s="8">
        <v>1</v>
      </c>
      <c r="AQ34" s="212" t="s">
        <v>2108</v>
      </c>
      <c r="AS34" s="8">
        <v>0</v>
      </c>
      <c r="AT34" s="8" t="s">
        <v>1323</v>
      </c>
      <c r="AU34" s="8">
        <v>-999</v>
      </c>
      <c r="AV34" s="8" t="s">
        <v>92</v>
      </c>
      <c r="AX34" t="s">
        <v>2109</v>
      </c>
    </row>
    <row r="35" spans="1:50" ht="15" customHeight="1" x14ac:dyDescent="0.25">
      <c r="A35" t="s">
        <v>224</v>
      </c>
      <c r="B35" t="s">
        <v>1103</v>
      </c>
      <c r="C35" t="s">
        <v>1061</v>
      </c>
      <c r="D35" t="s">
        <v>1940</v>
      </c>
      <c r="E35" t="s">
        <v>1761</v>
      </c>
      <c r="F35" t="s">
        <v>2096</v>
      </c>
      <c r="G35" t="s">
        <v>2097</v>
      </c>
      <c r="H35" s="1" t="s">
        <v>2094</v>
      </c>
      <c r="I35" s="1" t="s">
        <v>2100</v>
      </c>
      <c r="J35" s="1" t="s">
        <v>2102</v>
      </c>
      <c r="K35" s="1" t="s">
        <v>1411</v>
      </c>
      <c r="L35" t="s">
        <v>2093</v>
      </c>
      <c r="N35" t="s">
        <v>1318</v>
      </c>
      <c r="P35" s="8">
        <v>4326</v>
      </c>
      <c r="R35" s="123" t="s">
        <v>2103</v>
      </c>
      <c r="S35">
        <v>20200722</v>
      </c>
      <c r="T35">
        <v>2020</v>
      </c>
      <c r="U35">
        <v>2019</v>
      </c>
      <c r="V35" t="s">
        <v>2105</v>
      </c>
      <c r="W35" t="s">
        <v>96</v>
      </c>
      <c r="Y35">
        <v>30</v>
      </c>
      <c r="Z35" t="s">
        <v>1153</v>
      </c>
      <c r="AA35" t="s">
        <v>1503</v>
      </c>
      <c r="AB35" t="s">
        <v>2106</v>
      </c>
      <c r="AD35" t="s">
        <v>1652</v>
      </c>
      <c r="AO35" s="8">
        <v>1</v>
      </c>
      <c r="AP35" s="8">
        <v>1</v>
      </c>
      <c r="AQ35" s="212" t="s">
        <v>2108</v>
      </c>
      <c r="AS35" s="8">
        <v>0</v>
      </c>
      <c r="AT35" s="8" t="s">
        <v>1323</v>
      </c>
      <c r="AU35" s="8">
        <v>-999</v>
      </c>
      <c r="AV35" s="8" t="s">
        <v>92</v>
      </c>
      <c r="AX35" t="s">
        <v>2109</v>
      </c>
    </row>
    <row r="36" spans="1:50" ht="15" customHeight="1" x14ac:dyDescent="0.25">
      <c r="A36" t="s">
        <v>224</v>
      </c>
      <c r="B36" t="s">
        <v>1103</v>
      </c>
      <c r="C36" t="s">
        <v>1061</v>
      </c>
      <c r="D36" t="s">
        <v>1940</v>
      </c>
      <c r="E36" t="s">
        <v>1761</v>
      </c>
      <c r="F36" t="s">
        <v>1603</v>
      </c>
      <c r="G36" t="s">
        <v>1334</v>
      </c>
      <c r="H36" s="1" t="s">
        <v>1405</v>
      </c>
      <c r="I36" s="1" t="s">
        <v>1379</v>
      </c>
      <c r="J36" s="1" t="s">
        <v>1380</v>
      </c>
      <c r="K36" s="1" t="s">
        <v>1411</v>
      </c>
      <c r="L36" t="s">
        <v>1425</v>
      </c>
      <c r="N36" t="s">
        <v>1318</v>
      </c>
      <c r="P36" s="8">
        <v>4326</v>
      </c>
      <c r="R36" s="123" t="s">
        <v>1310</v>
      </c>
      <c r="S36">
        <v>20190913</v>
      </c>
      <c r="T36">
        <v>2019</v>
      </c>
      <c r="U36">
        <v>2018</v>
      </c>
      <c r="V36" t="s">
        <v>1312</v>
      </c>
      <c r="W36" t="s">
        <v>1399</v>
      </c>
      <c r="X36" s="123" t="s">
        <v>1313</v>
      </c>
      <c r="Y36">
        <v>1000</v>
      </c>
      <c r="Z36" t="s">
        <v>1153</v>
      </c>
      <c r="AA36" t="s">
        <v>1503</v>
      </c>
      <c r="AB36" t="s">
        <v>1501</v>
      </c>
      <c r="AD36" t="s">
        <v>1654</v>
      </c>
      <c r="AO36" s="8">
        <v>1</v>
      </c>
      <c r="AP36" s="8">
        <f>100/250</f>
        <v>0.4</v>
      </c>
      <c r="AQ36" s="8" t="s">
        <v>1320</v>
      </c>
      <c r="AR36" s="8">
        <v>100</v>
      </c>
      <c r="AS36" s="8">
        <v>0</v>
      </c>
      <c r="AT36" s="8" t="s">
        <v>1323</v>
      </c>
      <c r="AU36" s="8">
        <v>255</v>
      </c>
      <c r="AV36" s="8" t="s">
        <v>92</v>
      </c>
    </row>
    <row r="37" spans="1:50" ht="15" customHeight="1" x14ac:dyDescent="0.25">
      <c r="A37" t="s">
        <v>224</v>
      </c>
      <c r="B37" t="s">
        <v>1103</v>
      </c>
      <c r="C37" t="s">
        <v>1061</v>
      </c>
      <c r="D37" t="s">
        <v>1940</v>
      </c>
      <c r="E37" t="s">
        <v>1761</v>
      </c>
      <c r="F37" t="s">
        <v>1604</v>
      </c>
      <c r="G37" t="s">
        <v>1335</v>
      </c>
      <c r="H37" s="1" t="s">
        <v>1405</v>
      </c>
      <c r="I37" s="1" t="s">
        <v>1379</v>
      </c>
      <c r="J37" s="1" t="s">
        <v>1381</v>
      </c>
      <c r="K37" s="1" t="s">
        <v>1411</v>
      </c>
      <c r="L37" t="s">
        <v>1425</v>
      </c>
      <c r="N37" t="s">
        <v>1318</v>
      </c>
      <c r="P37" s="8">
        <v>4326</v>
      </c>
      <c r="R37" s="123" t="s">
        <v>1310</v>
      </c>
      <c r="S37">
        <v>20190913</v>
      </c>
      <c r="T37">
        <v>2019</v>
      </c>
      <c r="U37">
        <v>2018</v>
      </c>
      <c r="V37" t="s">
        <v>1312</v>
      </c>
      <c r="W37" t="s">
        <v>1399</v>
      </c>
      <c r="X37" s="123" t="s">
        <v>1313</v>
      </c>
      <c r="Y37">
        <v>1000</v>
      </c>
      <c r="Z37" t="s">
        <v>1153</v>
      </c>
      <c r="AA37" t="s">
        <v>1503</v>
      </c>
      <c r="AB37" t="s">
        <v>1502</v>
      </c>
      <c r="AD37" t="s">
        <v>1654</v>
      </c>
      <c r="AO37" s="8">
        <v>1</v>
      </c>
      <c r="AP37" s="8">
        <f t="shared" ref="AP37" si="0">100/250</f>
        <v>0.4</v>
      </c>
      <c r="AQ37" s="8" t="s">
        <v>1320</v>
      </c>
      <c r="AR37" s="8">
        <v>100</v>
      </c>
      <c r="AS37" s="8">
        <v>0</v>
      </c>
      <c r="AT37" s="8" t="s">
        <v>1328</v>
      </c>
      <c r="AU37" s="8">
        <v>255</v>
      </c>
    </row>
    <row r="38" spans="1:50" ht="15" customHeight="1" x14ac:dyDescent="0.25">
      <c r="A38" t="s">
        <v>224</v>
      </c>
      <c r="B38" t="s">
        <v>735</v>
      </c>
      <c r="C38" t="s">
        <v>1061</v>
      </c>
      <c r="D38" t="s">
        <v>1940</v>
      </c>
      <c r="E38" t="s">
        <v>51</v>
      </c>
      <c r="F38" t="s">
        <v>1647</v>
      </c>
      <c r="G38" t="s">
        <v>1656</v>
      </c>
      <c r="H38" s="134" t="s">
        <v>1640</v>
      </c>
      <c r="I38" s="210" t="s">
        <v>1936</v>
      </c>
      <c r="J38" s="211"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8" s="8">
        <v>20191007</v>
      </c>
      <c r="T38">
        <v>2019</v>
      </c>
      <c r="U38">
        <v>2019</v>
      </c>
      <c r="V38" t="s">
        <v>68</v>
      </c>
      <c r="W38" t="s">
        <v>76</v>
      </c>
      <c r="X38" s="123" t="s">
        <v>1128</v>
      </c>
      <c r="Y38">
        <v>400</v>
      </c>
      <c r="Z38" t="s">
        <v>1153</v>
      </c>
      <c r="AA38" t="s">
        <v>51</v>
      </c>
      <c r="AB38" t="s">
        <v>1948</v>
      </c>
      <c r="AD38" s="134" t="s">
        <v>1654</v>
      </c>
      <c r="AV38" s="8" t="s">
        <v>92</v>
      </c>
      <c r="AX38" t="s">
        <v>155</v>
      </c>
    </row>
    <row r="39" spans="1:50" ht="15" customHeight="1" x14ac:dyDescent="0.25">
      <c r="A39" t="s">
        <v>224</v>
      </c>
      <c r="B39" t="s">
        <v>735</v>
      </c>
      <c r="C39" t="s">
        <v>1061</v>
      </c>
      <c r="D39" t="s">
        <v>1940</v>
      </c>
      <c r="E39" t="s">
        <v>51</v>
      </c>
      <c r="F39" t="s">
        <v>1644</v>
      </c>
      <c r="G39" t="s">
        <v>1657</v>
      </c>
      <c r="H39" s="134" t="s">
        <v>1640</v>
      </c>
      <c r="I39" s="210" t="s">
        <v>1936</v>
      </c>
      <c r="J39" s="211"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9" s="8">
        <v>20191007</v>
      </c>
      <c r="T39">
        <v>2019</v>
      </c>
      <c r="U39">
        <v>2019</v>
      </c>
      <c r="V39" t="s">
        <v>68</v>
      </c>
      <c r="W39" t="s">
        <v>76</v>
      </c>
      <c r="X39" s="123" t="s">
        <v>1128</v>
      </c>
      <c r="Y39">
        <v>400</v>
      </c>
      <c r="Z39" t="s">
        <v>1153</v>
      </c>
      <c r="AA39" t="s">
        <v>51</v>
      </c>
      <c r="AB39" t="s">
        <v>1947</v>
      </c>
      <c r="AD39" s="134" t="s">
        <v>1654</v>
      </c>
      <c r="AV39" s="8" t="s">
        <v>92</v>
      </c>
      <c r="AX39" t="s">
        <v>155</v>
      </c>
    </row>
    <row r="40" spans="1:50" ht="15" customHeight="1" x14ac:dyDescent="0.25">
      <c r="A40" t="s">
        <v>1598</v>
      </c>
      <c r="B40" t="s">
        <v>735</v>
      </c>
      <c r="C40" t="s">
        <v>1061</v>
      </c>
      <c r="D40" t="s">
        <v>1940</v>
      </c>
      <c r="E40" t="s">
        <v>51</v>
      </c>
      <c r="F40" t="s">
        <v>1635</v>
      </c>
      <c r="G40" t="s">
        <v>2110</v>
      </c>
      <c r="H40" s="134" t="s">
        <v>1640</v>
      </c>
      <c r="I40" s="211"/>
      <c r="J40" s="211"/>
      <c r="L40" t="s">
        <v>1582</v>
      </c>
      <c r="R40" t="s">
        <v>245</v>
      </c>
      <c r="S40" s="8">
        <v>20181210</v>
      </c>
      <c r="T40">
        <v>2014</v>
      </c>
      <c r="U40">
        <v>2014</v>
      </c>
      <c r="V40" s="124" t="s">
        <v>1148</v>
      </c>
      <c r="W40" t="s">
        <v>96</v>
      </c>
      <c r="Y40">
        <v>400</v>
      </c>
      <c r="Z40" t="s">
        <v>1153</v>
      </c>
      <c r="AA40" s="28"/>
      <c r="AB40" s="28"/>
      <c r="AC40" s="28"/>
      <c r="AD40" s="134" t="s">
        <v>1654</v>
      </c>
      <c r="AX40" t="s">
        <v>246</v>
      </c>
    </row>
    <row r="41" spans="1:50" ht="15" customHeight="1" x14ac:dyDescent="0.25">
      <c r="A41" t="s">
        <v>224</v>
      </c>
      <c r="B41" t="s">
        <v>735</v>
      </c>
      <c r="C41" t="s">
        <v>1061</v>
      </c>
      <c r="D41" t="s">
        <v>1940</v>
      </c>
      <c r="E41" t="s">
        <v>1784</v>
      </c>
      <c r="F41" t="s">
        <v>1599</v>
      </c>
      <c r="G41" s="134" t="s">
        <v>1785</v>
      </c>
      <c r="H41" t="s">
        <v>1580</v>
      </c>
      <c r="I41" s="211" t="s">
        <v>1933</v>
      </c>
      <c r="J41" s="211" t="str">
        <f t="shared" ref="J41:J44" si="1">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1" s="8"/>
      <c r="N41" s="126" t="s">
        <v>1104</v>
      </c>
      <c r="O41" s="136"/>
      <c r="P41" s="136">
        <v>32647</v>
      </c>
      <c r="Q41"/>
      <c r="S41">
        <v>20181210</v>
      </c>
      <c r="T41">
        <v>2014</v>
      </c>
      <c r="U41">
        <v>2014</v>
      </c>
      <c r="V41" s="124" t="s">
        <v>1148</v>
      </c>
      <c r="W41" t="s">
        <v>96</v>
      </c>
      <c r="Y41" s="121">
        <v>800</v>
      </c>
      <c r="Z41" t="s">
        <v>1153</v>
      </c>
      <c r="AA41" s="28" t="s">
        <v>1949</v>
      </c>
      <c r="AB41" s="28" t="s">
        <v>1950</v>
      </c>
      <c r="AC41" s="28"/>
      <c r="AD41" s="134" t="s">
        <v>1654</v>
      </c>
      <c r="AG41"/>
      <c r="AM41" s="8"/>
      <c r="AN41" s="8"/>
      <c r="AU41"/>
    </row>
    <row r="42" spans="1:50" ht="15" customHeight="1" x14ac:dyDescent="0.25">
      <c r="A42" t="s">
        <v>1598</v>
      </c>
      <c r="B42" t="s">
        <v>735</v>
      </c>
      <c r="C42" t="s">
        <v>1061</v>
      </c>
      <c r="D42" t="s">
        <v>1940</v>
      </c>
      <c r="E42" t="s">
        <v>1784</v>
      </c>
      <c r="F42" t="s">
        <v>1600</v>
      </c>
      <c r="G42" s="134" t="s">
        <v>2038</v>
      </c>
      <c r="H42" t="s">
        <v>1580</v>
      </c>
      <c r="I42" s="211" t="s">
        <v>2040</v>
      </c>
      <c r="J42" s="21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2" s="8"/>
      <c r="N42" s="126" t="s">
        <v>1104</v>
      </c>
      <c r="O42" s="136"/>
      <c r="P42" s="136">
        <v>32647</v>
      </c>
      <c r="Q42"/>
      <c r="S42">
        <v>20181210</v>
      </c>
      <c r="T42">
        <v>2014</v>
      </c>
      <c r="U42">
        <v>2014</v>
      </c>
      <c r="V42" s="124" t="s">
        <v>1148</v>
      </c>
      <c r="W42" t="s">
        <v>96</v>
      </c>
      <c r="Y42">
        <v>400</v>
      </c>
      <c r="Z42" t="s">
        <v>1153</v>
      </c>
      <c r="AA42" s="28" t="s">
        <v>1952</v>
      </c>
      <c r="AB42" s="28" t="s">
        <v>1951</v>
      </c>
      <c r="AC42" s="28"/>
      <c r="AD42" s="134" t="s">
        <v>1654</v>
      </c>
      <c r="AG42"/>
      <c r="AJ42"/>
      <c r="AM42" s="8"/>
      <c r="AN42" s="8"/>
      <c r="AU42"/>
    </row>
    <row r="43" spans="1:50" ht="15" customHeight="1" x14ac:dyDescent="0.25">
      <c r="A43" t="s">
        <v>224</v>
      </c>
      <c r="B43" t="s">
        <v>735</v>
      </c>
      <c r="C43" t="s">
        <v>1061</v>
      </c>
      <c r="D43" t="s">
        <v>1940</v>
      </c>
      <c r="E43" t="s">
        <v>1823</v>
      </c>
      <c r="F43" t="s">
        <v>1601</v>
      </c>
      <c r="G43" s="134" t="s">
        <v>1787</v>
      </c>
      <c r="H43" t="s">
        <v>1580</v>
      </c>
      <c r="I43" s="211" t="s">
        <v>2039</v>
      </c>
      <c r="J43"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3" s="8"/>
      <c r="N43" s="126" t="s">
        <v>1104</v>
      </c>
      <c r="O43" s="136"/>
      <c r="P43" s="136">
        <v>32647</v>
      </c>
      <c r="Q43"/>
      <c r="S43">
        <v>20181210</v>
      </c>
      <c r="T43">
        <v>2014</v>
      </c>
      <c r="U43">
        <v>2014</v>
      </c>
      <c r="V43" s="124" t="s">
        <v>1148</v>
      </c>
      <c r="W43" t="s">
        <v>96</v>
      </c>
      <c r="Y43">
        <v>800</v>
      </c>
      <c r="Z43" t="s">
        <v>1153</v>
      </c>
      <c r="AA43" s="28" t="s">
        <v>1953</v>
      </c>
      <c r="AB43" s="28" t="s">
        <v>1950</v>
      </c>
      <c r="AC43" s="28"/>
      <c r="AD43" s="134" t="s">
        <v>1654</v>
      </c>
      <c r="AG43"/>
      <c r="AJ43"/>
      <c r="AM43" s="8"/>
      <c r="AN43" s="8"/>
      <c r="AU43"/>
    </row>
    <row r="44" spans="1:50" ht="15" customHeight="1" x14ac:dyDescent="0.25">
      <c r="A44" t="s">
        <v>224</v>
      </c>
      <c r="B44" t="s">
        <v>735</v>
      </c>
      <c r="C44" t="s">
        <v>1061</v>
      </c>
      <c r="D44" t="s">
        <v>1940</v>
      </c>
      <c r="E44" t="s">
        <v>1823</v>
      </c>
      <c r="F44" t="s">
        <v>1518</v>
      </c>
      <c r="G44" s="134" t="s">
        <v>1930</v>
      </c>
      <c r="H44" t="s">
        <v>1580</v>
      </c>
      <c r="I44" s="210" t="s">
        <v>1934</v>
      </c>
      <c r="J44"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4" s="8"/>
      <c r="N44" s="126"/>
      <c r="O44" s="136"/>
      <c r="P44" s="136"/>
      <c r="Q44"/>
      <c r="S44" s="8">
        <v>20191007</v>
      </c>
      <c r="T44">
        <v>2019</v>
      </c>
      <c r="U44">
        <v>2019</v>
      </c>
      <c r="V44" t="s">
        <v>68</v>
      </c>
      <c r="W44" t="s">
        <v>76</v>
      </c>
      <c r="X44" s="123" t="s">
        <v>1128</v>
      </c>
      <c r="Y44">
        <v>800</v>
      </c>
      <c r="Z44" t="s">
        <v>1153</v>
      </c>
      <c r="AA44" s="28" t="s">
        <v>1954</v>
      </c>
      <c r="AB44" s="28" t="s">
        <v>1950</v>
      </c>
      <c r="AC44" s="28"/>
      <c r="AD44" s="134" t="s">
        <v>1654</v>
      </c>
      <c r="AG44"/>
      <c r="AJ44"/>
      <c r="AM44" s="8"/>
      <c r="AN44" s="8"/>
      <c r="AU44"/>
      <c r="AV44" s="8" t="s">
        <v>92</v>
      </c>
    </row>
    <row r="45" spans="1:50" ht="15" customHeight="1" x14ac:dyDescent="0.25">
      <c r="A45" t="s">
        <v>224</v>
      </c>
      <c r="B45" t="s">
        <v>1626</v>
      </c>
      <c r="C45" t="s">
        <v>1061</v>
      </c>
      <c r="D45" t="s">
        <v>1941</v>
      </c>
      <c r="E45" t="s">
        <v>1791</v>
      </c>
      <c r="F45" t="s">
        <v>2071</v>
      </c>
      <c r="G45" t="s">
        <v>1800</v>
      </c>
      <c r="H45" s="1" t="s">
        <v>2072</v>
      </c>
      <c r="I45" s="1" t="s">
        <v>1999</v>
      </c>
      <c r="J45" s="1" t="s">
        <v>2073</v>
      </c>
      <c r="K45" s="1" t="s">
        <v>1411</v>
      </c>
      <c r="L45" t="s">
        <v>2074</v>
      </c>
      <c r="M45" t="s">
        <v>1209</v>
      </c>
      <c r="N45" t="s">
        <v>1225</v>
      </c>
      <c r="S45">
        <v>20191204</v>
      </c>
      <c r="T45">
        <v>2017</v>
      </c>
      <c r="U45">
        <v>2018</v>
      </c>
      <c r="V45" t="s">
        <v>279</v>
      </c>
      <c r="W45" t="s">
        <v>96</v>
      </c>
      <c r="X45" t="s">
        <v>2075</v>
      </c>
      <c r="Y45" t="s">
        <v>1602</v>
      </c>
      <c r="Z45" t="s">
        <v>92</v>
      </c>
      <c r="AA45" t="s">
        <v>1791</v>
      </c>
      <c r="AB45" t="s">
        <v>2076</v>
      </c>
      <c r="AD45" t="s">
        <v>1654</v>
      </c>
      <c r="AJ45" s="2" t="s">
        <v>2005</v>
      </c>
      <c r="AV45" s="8" t="s">
        <v>92</v>
      </c>
      <c r="AX45" t="s">
        <v>2053</v>
      </c>
    </row>
    <row r="46" spans="1:50" ht="15" customHeight="1" x14ac:dyDescent="0.25">
      <c r="A46" t="s">
        <v>224</v>
      </c>
      <c r="B46" t="s">
        <v>1626</v>
      </c>
      <c r="C46" t="s">
        <v>1061</v>
      </c>
      <c r="D46" t="s">
        <v>1941</v>
      </c>
      <c r="E46" t="s">
        <v>1791</v>
      </c>
      <c r="F46" t="s">
        <v>2082</v>
      </c>
      <c r="G46" t="s">
        <v>2077</v>
      </c>
      <c r="H46" s="1" t="s">
        <v>2078</v>
      </c>
      <c r="I46" s="1" t="s">
        <v>1999</v>
      </c>
      <c r="J46" s="1" t="s">
        <v>2079</v>
      </c>
      <c r="K46" s="1" t="s">
        <v>1411</v>
      </c>
      <c r="L46" t="s">
        <v>2080</v>
      </c>
      <c r="M46" t="s">
        <v>1209</v>
      </c>
      <c r="N46" t="s">
        <v>1225</v>
      </c>
      <c r="S46">
        <v>20191204</v>
      </c>
      <c r="T46">
        <v>2015</v>
      </c>
      <c r="U46">
        <v>2016</v>
      </c>
      <c r="V46" t="s">
        <v>279</v>
      </c>
      <c r="W46" t="s">
        <v>96</v>
      </c>
      <c r="X46" t="s">
        <v>2075</v>
      </c>
      <c r="Y46" t="s">
        <v>1602</v>
      </c>
      <c r="Z46" t="s">
        <v>92</v>
      </c>
      <c r="AA46" t="s">
        <v>1791</v>
      </c>
      <c r="AB46" t="s">
        <v>2081</v>
      </c>
      <c r="AD46" t="s">
        <v>1654</v>
      </c>
      <c r="AJ46" s="2" t="s">
        <v>2005</v>
      </c>
      <c r="AV46" s="8" t="s">
        <v>92</v>
      </c>
      <c r="AX46" t="s">
        <v>2053</v>
      </c>
    </row>
    <row r="47" spans="1:50" ht="15" customHeight="1" x14ac:dyDescent="0.25">
      <c r="A47" t="s">
        <v>224</v>
      </c>
      <c r="B47" t="s">
        <v>1626</v>
      </c>
      <c r="C47" t="s">
        <v>1061</v>
      </c>
      <c r="D47" t="s">
        <v>1941</v>
      </c>
      <c r="E47" t="s">
        <v>1823</v>
      </c>
      <c r="F47" t="s">
        <v>1605</v>
      </c>
      <c r="G47" t="s">
        <v>1224</v>
      </c>
      <c r="H47" s="1" t="s">
        <v>1382</v>
      </c>
      <c r="I47" s="210" t="s">
        <v>1537</v>
      </c>
      <c r="J47" s="210" t="s">
        <v>1383</v>
      </c>
      <c r="K47" s="1" t="s">
        <v>1413</v>
      </c>
      <c r="L47" t="s">
        <v>1445</v>
      </c>
      <c r="M47" t="s">
        <v>1209</v>
      </c>
      <c r="N47" t="s">
        <v>1225</v>
      </c>
      <c r="S47">
        <v>20190617</v>
      </c>
      <c r="T47">
        <v>2018</v>
      </c>
      <c r="U47">
        <v>2018</v>
      </c>
      <c r="V47" t="s">
        <v>1223</v>
      </c>
      <c r="W47" t="s">
        <v>96</v>
      </c>
      <c r="Y47" t="s">
        <v>1602</v>
      </c>
      <c r="Z47" t="s">
        <v>1153</v>
      </c>
      <c r="AA47" t="s">
        <v>1224</v>
      </c>
      <c r="AB47" t="s">
        <v>1227</v>
      </c>
      <c r="AD47" t="s">
        <v>1652</v>
      </c>
      <c r="AE47" s="2" t="s">
        <v>1268</v>
      </c>
      <c r="AG47" s="2" t="s">
        <v>1242</v>
      </c>
      <c r="AJ47" s="2" t="s">
        <v>1536</v>
      </c>
    </row>
    <row r="48" spans="1:50" ht="15" customHeight="1" x14ac:dyDescent="0.25">
      <c r="A48" t="s">
        <v>224</v>
      </c>
      <c r="B48" t="s">
        <v>1626</v>
      </c>
      <c r="C48" t="s">
        <v>1061</v>
      </c>
      <c r="D48" t="s">
        <v>1941</v>
      </c>
      <c r="E48" t="s">
        <v>1823</v>
      </c>
      <c r="F48" t="s">
        <v>1606</v>
      </c>
      <c r="G48" t="s">
        <v>1218</v>
      </c>
      <c r="H48" s="1" t="s">
        <v>1382</v>
      </c>
      <c r="I48" s="210" t="s">
        <v>1537</v>
      </c>
      <c r="J48" s="210" t="s">
        <v>1389</v>
      </c>
      <c r="K48" s="1" t="s">
        <v>1413</v>
      </c>
      <c r="L48" t="s">
        <v>1445</v>
      </c>
      <c r="M48" t="s">
        <v>1209</v>
      </c>
      <c r="N48" t="s">
        <v>1225</v>
      </c>
      <c r="S48">
        <v>20190617</v>
      </c>
      <c r="T48">
        <v>2018</v>
      </c>
      <c r="U48">
        <v>2018</v>
      </c>
      <c r="V48" t="s">
        <v>1223</v>
      </c>
      <c r="W48" t="s">
        <v>96</v>
      </c>
      <c r="Y48" t="s">
        <v>1602</v>
      </c>
      <c r="Z48" t="s">
        <v>1153</v>
      </c>
      <c r="AA48" t="s">
        <v>1636</v>
      </c>
      <c r="AB48" t="s">
        <v>1228</v>
      </c>
      <c r="AD48" t="s">
        <v>1652</v>
      </c>
      <c r="AE48" s="2" t="s">
        <v>1210</v>
      </c>
      <c r="AJ48" s="2" t="s">
        <v>1536</v>
      </c>
      <c r="AV48" s="8" t="s">
        <v>92</v>
      </c>
    </row>
    <row r="49" spans="1:50" ht="15" customHeight="1" x14ac:dyDescent="0.25">
      <c r="A49" t="s">
        <v>224</v>
      </c>
      <c r="B49" t="s">
        <v>1626</v>
      </c>
      <c r="C49" t="s">
        <v>1061</v>
      </c>
      <c r="D49" t="s">
        <v>1941</v>
      </c>
      <c r="E49" t="s">
        <v>1823</v>
      </c>
      <c r="F49" t="s">
        <v>1607</v>
      </c>
      <c r="G49" t="s">
        <v>1220</v>
      </c>
      <c r="H49" s="1" t="s">
        <v>1382</v>
      </c>
      <c r="I49" s="210" t="s">
        <v>1537</v>
      </c>
      <c r="J49" s="210" t="s">
        <v>1390</v>
      </c>
      <c r="K49" s="1" t="s">
        <v>1413</v>
      </c>
      <c r="L49" t="s">
        <v>1445</v>
      </c>
      <c r="M49" t="s">
        <v>1209</v>
      </c>
      <c r="N49" t="s">
        <v>1225</v>
      </c>
      <c r="S49">
        <v>20190617</v>
      </c>
      <c r="T49">
        <v>2018</v>
      </c>
      <c r="U49">
        <v>2018</v>
      </c>
      <c r="V49" t="s">
        <v>1223</v>
      </c>
      <c r="W49" t="s">
        <v>96</v>
      </c>
      <c r="Y49" t="s">
        <v>1602</v>
      </c>
      <c r="Z49" t="s">
        <v>1153</v>
      </c>
      <c r="AA49" t="s">
        <v>1636</v>
      </c>
      <c r="AB49" t="s">
        <v>1230</v>
      </c>
      <c r="AD49" t="s">
        <v>1652</v>
      </c>
      <c r="AE49" s="2" t="s">
        <v>1210</v>
      </c>
      <c r="AJ49" s="2" t="s">
        <v>1536</v>
      </c>
      <c r="AV49" s="8" t="s">
        <v>92</v>
      </c>
    </row>
    <row r="50" spans="1:50" ht="15" customHeight="1" x14ac:dyDescent="0.25">
      <c r="A50" t="s">
        <v>224</v>
      </c>
      <c r="B50" t="s">
        <v>1626</v>
      </c>
      <c r="C50" t="s">
        <v>1061</v>
      </c>
      <c r="D50" t="s">
        <v>1941</v>
      </c>
      <c r="E50" t="s">
        <v>1784</v>
      </c>
      <c r="F50" t="s">
        <v>1608</v>
      </c>
      <c r="G50" t="s">
        <v>1221</v>
      </c>
      <c r="H50" s="1" t="s">
        <v>1382</v>
      </c>
      <c r="I50" s="210" t="s">
        <v>1537</v>
      </c>
      <c r="J50" s="210" t="s">
        <v>1391</v>
      </c>
      <c r="K50" s="1" t="s">
        <v>1413</v>
      </c>
      <c r="L50" t="s">
        <v>1445</v>
      </c>
      <c r="M50" t="s">
        <v>1209</v>
      </c>
      <c r="N50" t="s">
        <v>1225</v>
      </c>
      <c r="S50">
        <v>20190617</v>
      </c>
      <c r="T50">
        <v>2018</v>
      </c>
      <c r="U50">
        <v>2018</v>
      </c>
      <c r="V50" t="s">
        <v>1223</v>
      </c>
      <c r="W50" t="s">
        <v>96</v>
      </c>
      <c r="Y50" t="s">
        <v>1602</v>
      </c>
      <c r="Z50" t="s">
        <v>1153</v>
      </c>
      <c r="AA50" t="s">
        <v>1636</v>
      </c>
      <c r="AB50" t="s">
        <v>1229</v>
      </c>
      <c r="AD50" t="s">
        <v>1652</v>
      </c>
      <c r="AE50" s="2" t="s">
        <v>1210</v>
      </c>
      <c r="AJ50" s="2" t="s">
        <v>1536</v>
      </c>
      <c r="AV50" s="8" t="s">
        <v>92</v>
      </c>
    </row>
    <row r="51" spans="1:50" ht="15" customHeight="1" x14ac:dyDescent="0.25">
      <c r="A51" t="s">
        <v>224</v>
      </c>
      <c r="B51" t="s">
        <v>1626</v>
      </c>
      <c r="C51" t="s">
        <v>1061</v>
      </c>
      <c r="D51" t="s">
        <v>1941</v>
      </c>
      <c r="E51" t="s">
        <v>1805</v>
      </c>
      <c r="F51" t="s">
        <v>1609</v>
      </c>
      <c r="G51" t="s">
        <v>1219</v>
      </c>
      <c r="H51" s="1" t="s">
        <v>1382</v>
      </c>
      <c r="I51" s="210" t="s">
        <v>1537</v>
      </c>
      <c r="J51" s="210" t="s">
        <v>1392</v>
      </c>
      <c r="K51" s="1" t="s">
        <v>1413</v>
      </c>
      <c r="L51" t="s">
        <v>1445</v>
      </c>
      <c r="M51" t="s">
        <v>1209</v>
      </c>
      <c r="N51" t="s">
        <v>1225</v>
      </c>
      <c r="S51">
        <v>20190617</v>
      </c>
      <c r="T51">
        <v>2018</v>
      </c>
      <c r="U51">
        <v>2018</v>
      </c>
      <c r="V51" t="s">
        <v>1223</v>
      </c>
      <c r="W51" t="s">
        <v>96</v>
      </c>
      <c r="Y51" t="s">
        <v>1602</v>
      </c>
      <c r="Z51" t="s">
        <v>1153</v>
      </c>
      <c r="AA51" t="s">
        <v>1636</v>
      </c>
      <c r="AB51" t="s">
        <v>1234</v>
      </c>
      <c r="AD51" t="s">
        <v>1652</v>
      </c>
      <c r="AE51" s="2" t="s">
        <v>1210</v>
      </c>
      <c r="AJ51" s="2" t="s">
        <v>1536</v>
      </c>
      <c r="AV51" s="8" t="s">
        <v>92</v>
      </c>
    </row>
    <row r="52" spans="1:50" ht="15" customHeight="1" x14ac:dyDescent="0.25">
      <c r="A52" t="s">
        <v>224</v>
      </c>
      <c r="B52" t="s">
        <v>735</v>
      </c>
      <c r="C52" t="s">
        <v>1061</v>
      </c>
      <c r="D52" t="s">
        <v>1941</v>
      </c>
      <c r="E52" t="s">
        <v>1805</v>
      </c>
      <c r="F52" t="s">
        <v>866</v>
      </c>
      <c r="G52" s="134" t="s">
        <v>1931</v>
      </c>
      <c r="H52" t="s">
        <v>1580</v>
      </c>
      <c r="I52" s="210" t="s">
        <v>1935</v>
      </c>
      <c r="J52" s="211" t="str">
        <f>CONCATENATE("Accessability within ",Y52,"m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52" s="8"/>
      <c r="N52" s="126"/>
      <c r="O52" s="136"/>
      <c r="P52" s="136"/>
      <c r="Q52"/>
      <c r="S52" s="8">
        <v>20191007</v>
      </c>
      <c r="T52">
        <v>2019</v>
      </c>
      <c r="U52">
        <v>2019</v>
      </c>
      <c r="V52" t="s">
        <v>68</v>
      </c>
      <c r="W52" t="s">
        <v>76</v>
      </c>
      <c r="X52" s="123" t="s">
        <v>1128</v>
      </c>
      <c r="Y52">
        <v>800</v>
      </c>
      <c r="Z52" t="s">
        <v>1153</v>
      </c>
      <c r="AA52" s="28" t="s">
        <v>1932</v>
      </c>
      <c r="AB52" s="28" t="s">
        <v>1931</v>
      </c>
      <c r="AC52" s="28"/>
      <c r="AD52" s="134" t="s">
        <v>1654</v>
      </c>
      <c r="AG52"/>
      <c r="AJ52"/>
      <c r="AM52" s="8"/>
      <c r="AN52" s="8"/>
      <c r="AU52"/>
      <c r="AV52" s="8" t="s">
        <v>92</v>
      </c>
    </row>
    <row r="53" spans="1:50" ht="15" customHeight="1" x14ac:dyDescent="0.25">
      <c r="A53" t="s">
        <v>224</v>
      </c>
      <c r="B53" t="s">
        <v>1626</v>
      </c>
      <c r="C53" t="s">
        <v>1061</v>
      </c>
      <c r="D53" t="s">
        <v>1941</v>
      </c>
      <c r="E53" t="s">
        <v>1805</v>
      </c>
      <c r="F53" t="s">
        <v>1621</v>
      </c>
      <c r="G53" s="134" t="s">
        <v>1288</v>
      </c>
      <c r="H53" s="134" t="s">
        <v>1410</v>
      </c>
      <c r="I53" s="1" t="s">
        <v>1541</v>
      </c>
      <c r="J53" s="134" t="str">
        <f>"The "&amp;LOWER(LEFT(G53,FIND("(",G53)-1))&amp;"within each analysis area was recorded."</f>
        <v>The number of restaurants within each analysis area was recorded.</v>
      </c>
      <c r="K53" s="134">
        <v>11</v>
      </c>
      <c r="L53" t="s">
        <v>1450</v>
      </c>
      <c r="M53" t="s">
        <v>1209</v>
      </c>
      <c r="N53" t="s">
        <v>1225</v>
      </c>
      <c r="S53">
        <v>20190820</v>
      </c>
      <c r="T53">
        <v>2019</v>
      </c>
      <c r="U53">
        <v>2018</v>
      </c>
      <c r="V53" t="s">
        <v>1289</v>
      </c>
      <c r="W53" t="s">
        <v>96</v>
      </c>
      <c r="Y53" t="s">
        <v>1602</v>
      </c>
      <c r="Z53" t="s">
        <v>92</v>
      </c>
      <c r="AA53" t="s">
        <v>1290</v>
      </c>
      <c r="AB53" s="134" t="s">
        <v>1301</v>
      </c>
      <c r="AC53" s="134"/>
      <c r="AD53" s="134" t="s">
        <v>1652</v>
      </c>
      <c r="AJ53" s="2" t="s">
        <v>1536</v>
      </c>
    </row>
    <row r="54" spans="1:50" ht="15" customHeight="1" x14ac:dyDescent="0.25">
      <c r="A54" t="s">
        <v>224</v>
      </c>
      <c r="B54" t="s">
        <v>1626</v>
      </c>
      <c r="C54" t="s">
        <v>1061</v>
      </c>
      <c r="D54" t="s">
        <v>1941</v>
      </c>
      <c r="E54" t="s">
        <v>1805</v>
      </c>
      <c r="F54" t="s">
        <v>1622</v>
      </c>
      <c r="G54" s="134" t="s">
        <v>1303</v>
      </c>
      <c r="H54" s="134" t="s">
        <v>1410</v>
      </c>
      <c r="I54" s="1" t="s">
        <v>1541</v>
      </c>
      <c r="J54" s="134" t="str">
        <f t="shared" ref="J54" si="2">"The "&amp;LOWER(LEFT(G54,FIND("(",G54)-1))&amp;"within each analysis area was recorded."</f>
        <v>The number of supermarkets within each analysis area was recorded.</v>
      </c>
      <c r="K54" s="134" t="s">
        <v>1416</v>
      </c>
      <c r="L54" t="s">
        <v>1450</v>
      </c>
      <c r="M54" t="s">
        <v>1209</v>
      </c>
      <c r="N54" t="s">
        <v>1225</v>
      </c>
      <c r="S54">
        <v>20190820</v>
      </c>
      <c r="T54">
        <v>2019</v>
      </c>
      <c r="U54">
        <v>2018</v>
      </c>
      <c r="V54" t="s">
        <v>279</v>
      </c>
      <c r="W54" t="s">
        <v>96</v>
      </c>
      <c r="Y54" t="s">
        <v>1602</v>
      </c>
      <c r="Z54" t="s">
        <v>92</v>
      </c>
      <c r="AA54" t="s">
        <v>1290</v>
      </c>
      <c r="AB54" s="134" t="s">
        <v>1302</v>
      </c>
      <c r="AC54" s="134"/>
      <c r="AD54" s="134" t="s">
        <v>1652</v>
      </c>
      <c r="AJ54" s="2" t="s">
        <v>1536</v>
      </c>
    </row>
    <row r="55" spans="1:50" ht="15" customHeight="1" x14ac:dyDescent="0.25">
      <c r="A55" t="s">
        <v>224</v>
      </c>
      <c r="B55" t="s">
        <v>1626</v>
      </c>
      <c r="C55" t="s">
        <v>1061</v>
      </c>
      <c r="D55" t="s">
        <v>1941</v>
      </c>
      <c r="E55" t="s">
        <v>1805</v>
      </c>
      <c r="F55" t="s">
        <v>1623</v>
      </c>
      <c r="G55" s="134" t="s">
        <v>1304</v>
      </c>
      <c r="H55" s="134" t="s">
        <v>1410</v>
      </c>
      <c r="I55" s="1" t="s">
        <v>1541</v>
      </c>
      <c r="J55" s="134" t="str">
        <f t="shared" ref="J55" si="3">"The "&amp;LOWER(LEFT(G55,FIND("(",G55)-1))&amp;"within each analysis area was recorded."</f>
        <v>The number of minimarts within each analysis area was recorded.</v>
      </c>
      <c r="K55" s="134" t="s">
        <v>1416</v>
      </c>
      <c r="L55" t="s">
        <v>1450</v>
      </c>
      <c r="M55" t="s">
        <v>1209</v>
      </c>
      <c r="N55" t="s">
        <v>1225</v>
      </c>
      <c r="S55">
        <v>20190820</v>
      </c>
      <c r="T55">
        <v>2019</v>
      </c>
      <c r="U55">
        <v>2018</v>
      </c>
      <c r="V55" t="s">
        <v>279</v>
      </c>
      <c r="W55" t="s">
        <v>96</v>
      </c>
      <c r="Y55" t="s">
        <v>1602</v>
      </c>
      <c r="Z55" t="s">
        <v>92</v>
      </c>
      <c r="AA55" t="s">
        <v>1290</v>
      </c>
      <c r="AB55" s="134" t="s">
        <v>1309</v>
      </c>
      <c r="AC55" s="134"/>
      <c r="AD55" s="134" t="s">
        <v>1652</v>
      </c>
      <c r="AJ55" s="2" t="s">
        <v>1536</v>
      </c>
    </row>
    <row r="56" spans="1:50" ht="15" customHeight="1" x14ac:dyDescent="0.25">
      <c r="A56" t="s">
        <v>224</v>
      </c>
      <c r="B56" t="s">
        <v>1626</v>
      </c>
      <c r="C56" t="s">
        <v>1061</v>
      </c>
      <c r="D56" t="s">
        <v>1941</v>
      </c>
      <c r="E56" t="s">
        <v>1805</v>
      </c>
      <c r="F56" t="s">
        <v>1624</v>
      </c>
      <c r="G56" s="134" t="s">
        <v>1305</v>
      </c>
      <c r="H56" s="134" t="s">
        <v>1410</v>
      </c>
      <c r="I56" s="1" t="s">
        <v>1541</v>
      </c>
      <c r="J56" s="134" t="str">
        <f t="shared" ref="J56" si="4">"The "&amp;LOWER(LEFT(G56,FIND("(",G56)-1))&amp;"within each analysis area was recorded."</f>
        <v>The number of stalls within each analysis area was recorded.</v>
      </c>
      <c r="K56" s="134" t="s">
        <v>1416</v>
      </c>
      <c r="L56" t="s">
        <v>1450</v>
      </c>
      <c r="M56" t="s">
        <v>1209</v>
      </c>
      <c r="N56" t="s">
        <v>1225</v>
      </c>
      <c r="S56">
        <v>20190820</v>
      </c>
      <c r="T56">
        <v>2019</v>
      </c>
      <c r="U56">
        <v>2018</v>
      </c>
      <c r="V56" t="s">
        <v>279</v>
      </c>
      <c r="W56" t="s">
        <v>96</v>
      </c>
      <c r="Y56" t="s">
        <v>1602</v>
      </c>
      <c r="Z56" t="s">
        <v>92</v>
      </c>
      <c r="AA56" t="s">
        <v>1290</v>
      </c>
      <c r="AB56" s="134" t="s">
        <v>1308</v>
      </c>
      <c r="AC56" s="134"/>
      <c r="AD56" s="134" t="s">
        <v>1652</v>
      </c>
      <c r="AJ56" s="2" t="s">
        <v>1536</v>
      </c>
    </row>
    <row r="57" spans="1:50" ht="15" customHeight="1" x14ac:dyDescent="0.25">
      <c r="A57" t="s">
        <v>224</v>
      </c>
      <c r="B57" t="s">
        <v>1626</v>
      </c>
      <c r="C57" t="s">
        <v>1061</v>
      </c>
      <c r="D57" t="s">
        <v>1941</v>
      </c>
      <c r="E57" t="s">
        <v>1805</v>
      </c>
      <c r="F57" t="s">
        <v>1625</v>
      </c>
      <c r="G57" s="134" t="s">
        <v>1307</v>
      </c>
      <c r="H57" s="134" t="s">
        <v>1410</v>
      </c>
      <c r="I57" s="1" t="s">
        <v>1541</v>
      </c>
      <c r="J57" s="134" t="str">
        <f t="shared" ref="J57:J62" si="5">"The "&amp;LOWER(LEFT(G57,FIND("(",G57)-1))&amp;"within each analysis area was recorded."</f>
        <v>The number of markets within each analysis area was recorded.</v>
      </c>
      <c r="K57" s="134" t="s">
        <v>1416</v>
      </c>
      <c r="L57" t="s">
        <v>1450</v>
      </c>
      <c r="M57" t="s">
        <v>1209</v>
      </c>
      <c r="N57" t="s">
        <v>1225</v>
      </c>
      <c r="S57">
        <v>20190820</v>
      </c>
      <c r="T57">
        <v>2019</v>
      </c>
      <c r="U57">
        <v>2018</v>
      </c>
      <c r="V57" t="s">
        <v>279</v>
      </c>
      <c r="W57" t="s">
        <v>96</v>
      </c>
      <c r="Y57" t="s">
        <v>1602</v>
      </c>
      <c r="Z57" t="s">
        <v>92</v>
      </c>
      <c r="AA57" t="s">
        <v>1290</v>
      </c>
      <c r="AB57" s="134" t="s">
        <v>1306</v>
      </c>
      <c r="AC57" s="134"/>
      <c r="AD57" s="134" t="s">
        <v>1652</v>
      </c>
      <c r="AJ57" s="2" t="s">
        <v>1536</v>
      </c>
    </row>
    <row r="58" spans="1:50" ht="15" customHeight="1" x14ac:dyDescent="0.25">
      <c r="A58" t="s">
        <v>224</v>
      </c>
      <c r="B58" t="s">
        <v>1626</v>
      </c>
      <c r="C58" t="s">
        <v>1061</v>
      </c>
      <c r="D58" t="s">
        <v>1941</v>
      </c>
      <c r="E58" t="s">
        <v>1805</v>
      </c>
      <c r="F58" t="s">
        <v>2083</v>
      </c>
      <c r="G58" s="134" t="s">
        <v>2084</v>
      </c>
      <c r="H58" s="134" t="s">
        <v>2085</v>
      </c>
      <c r="I58" s="1" t="s">
        <v>2086</v>
      </c>
      <c r="J58" s="134" t="s">
        <v>2087</v>
      </c>
      <c r="K58" s="134" t="s">
        <v>1416</v>
      </c>
      <c r="L58" t="s">
        <v>2090</v>
      </c>
      <c r="M58" t="s">
        <v>1209</v>
      </c>
      <c r="N58" t="s">
        <v>1225</v>
      </c>
      <c r="S58">
        <v>20191204</v>
      </c>
      <c r="T58">
        <v>2019</v>
      </c>
      <c r="U58">
        <v>2019</v>
      </c>
      <c r="V58" t="s">
        <v>2046</v>
      </c>
      <c r="W58" t="s">
        <v>96</v>
      </c>
      <c r="Y58" t="s">
        <v>1602</v>
      </c>
      <c r="Z58" t="s">
        <v>92</v>
      </c>
      <c r="AA58" t="s">
        <v>1290</v>
      </c>
      <c r="AB58" s="134" t="s">
        <v>2084</v>
      </c>
      <c r="AC58" s="134"/>
      <c r="AD58" s="134" t="s">
        <v>1652</v>
      </c>
      <c r="AJ58" s="2" t="s">
        <v>1536</v>
      </c>
    </row>
    <row r="59" spans="1:50" ht="15" customHeight="1" x14ac:dyDescent="0.25">
      <c r="A59" t="s">
        <v>224</v>
      </c>
      <c r="B59" t="s">
        <v>1626</v>
      </c>
      <c r="C59" t="s">
        <v>1061</v>
      </c>
      <c r="D59" t="s">
        <v>1941</v>
      </c>
      <c r="E59" t="s">
        <v>1805</v>
      </c>
      <c r="F59" t="s">
        <v>2088</v>
      </c>
      <c r="G59" s="134" t="s">
        <v>2089</v>
      </c>
      <c r="H59" s="134" t="s">
        <v>2085</v>
      </c>
      <c r="I59" s="1" t="s">
        <v>2086</v>
      </c>
      <c r="J59" s="134" t="s">
        <v>2087</v>
      </c>
      <c r="K59" s="134" t="s">
        <v>1416</v>
      </c>
      <c r="L59" t="s">
        <v>2090</v>
      </c>
      <c r="M59" t="s">
        <v>1209</v>
      </c>
      <c r="N59" t="s">
        <v>1225</v>
      </c>
      <c r="S59">
        <v>20191204</v>
      </c>
      <c r="T59">
        <v>2019</v>
      </c>
      <c r="U59">
        <v>2019</v>
      </c>
      <c r="V59" t="s">
        <v>2046</v>
      </c>
      <c r="W59" t="s">
        <v>96</v>
      </c>
      <c r="Y59" t="s">
        <v>1602</v>
      </c>
      <c r="Z59" t="s">
        <v>92</v>
      </c>
      <c r="AA59" t="s">
        <v>1290</v>
      </c>
      <c r="AB59" s="134" t="s">
        <v>2089</v>
      </c>
      <c r="AC59" s="134"/>
      <c r="AD59" s="134" t="s">
        <v>1652</v>
      </c>
      <c r="AJ59" s="2" t="s">
        <v>1536</v>
      </c>
    </row>
    <row r="60" spans="1:50" ht="15" customHeight="1" x14ac:dyDescent="0.25">
      <c r="A60" t="s">
        <v>224</v>
      </c>
      <c r="B60" t="s">
        <v>1626</v>
      </c>
      <c r="C60" t="s">
        <v>1061</v>
      </c>
      <c r="D60" t="s">
        <v>1942</v>
      </c>
      <c r="E60" t="s">
        <v>1859</v>
      </c>
      <c r="F60" t="s">
        <v>1927</v>
      </c>
      <c r="G60" t="s">
        <v>1924</v>
      </c>
      <c r="H60" t="s">
        <v>1955</v>
      </c>
      <c r="I60" t="s">
        <v>1920</v>
      </c>
      <c r="J60" s="134" t="str">
        <f t="shared" ref="J60" si="6">"The "&amp;LOWER(LEFT(G60,FIND("(",G60)-1))&amp;"within each analysis area was recorded."</f>
        <v>The coefficient of inequality within each analysis area was recorded.</v>
      </c>
      <c r="L60" t="s">
        <v>1922</v>
      </c>
      <c r="M60" t="s">
        <v>92</v>
      </c>
      <c r="N60" t="s">
        <v>1225</v>
      </c>
      <c r="R60" t="s">
        <v>232</v>
      </c>
      <c r="S60">
        <v>20180121</v>
      </c>
      <c r="T60">
        <v>2018</v>
      </c>
      <c r="U60">
        <v>2017</v>
      </c>
      <c r="V60" t="s">
        <v>7</v>
      </c>
      <c r="W60" t="s">
        <v>96</v>
      </c>
      <c r="Y60" t="s">
        <v>1602</v>
      </c>
      <c r="Z60" t="s">
        <v>92</v>
      </c>
      <c r="AA60" t="s">
        <v>1859</v>
      </c>
      <c r="AB60" s="134" t="s">
        <v>1924</v>
      </c>
      <c r="AC60" s="134"/>
      <c r="AD60" s="134" t="s">
        <v>1654</v>
      </c>
      <c r="AE60" s="2" t="s">
        <v>1232</v>
      </c>
      <c r="AV60" s="8" t="s">
        <v>92</v>
      </c>
      <c r="AX60" t="s">
        <v>1923</v>
      </c>
    </row>
    <row r="61" spans="1:50" ht="15" customHeight="1" x14ac:dyDescent="0.25">
      <c r="A61" t="s">
        <v>224</v>
      </c>
      <c r="B61" t="s">
        <v>1626</v>
      </c>
      <c r="C61" t="s">
        <v>1061</v>
      </c>
      <c r="D61" t="s">
        <v>1942</v>
      </c>
      <c r="E61" t="s">
        <v>1859</v>
      </c>
      <c r="F61" t="s">
        <v>1928</v>
      </c>
      <c r="G61" t="s">
        <v>1924</v>
      </c>
      <c r="H61" t="s">
        <v>1955</v>
      </c>
      <c r="I61" t="s">
        <v>1920</v>
      </c>
      <c r="J61" s="134" t="str">
        <f t="shared" ref="J61" si="7">"The "&amp;LOWER(LEFT(G61,FIND("(",G61)-1))&amp;"within each analysis area was recorded."</f>
        <v>The coefficient of inequality within each analysis area was recorded.</v>
      </c>
      <c r="L61" t="s">
        <v>1922</v>
      </c>
      <c r="M61" t="s">
        <v>93</v>
      </c>
      <c r="N61" t="s">
        <v>1225</v>
      </c>
      <c r="R61" t="s">
        <v>232</v>
      </c>
      <c r="S61">
        <v>20180121</v>
      </c>
      <c r="T61">
        <v>2018</v>
      </c>
      <c r="U61">
        <v>2017</v>
      </c>
      <c r="V61" t="s">
        <v>7</v>
      </c>
      <c r="W61" t="s">
        <v>96</v>
      </c>
      <c r="Y61" t="s">
        <v>1602</v>
      </c>
      <c r="Z61" t="s">
        <v>93</v>
      </c>
      <c r="AA61" t="s">
        <v>1859</v>
      </c>
      <c r="AB61" s="134" t="s">
        <v>1924</v>
      </c>
      <c r="AC61" s="134"/>
      <c r="AD61" s="134" t="s">
        <v>1654</v>
      </c>
      <c r="AE61" s="2" t="s">
        <v>1232</v>
      </c>
      <c r="AV61" s="8" t="s">
        <v>92</v>
      </c>
      <c r="AX61" t="s">
        <v>1923</v>
      </c>
    </row>
    <row r="62" spans="1:50" ht="15" customHeight="1" x14ac:dyDescent="0.25">
      <c r="A62" t="s">
        <v>224</v>
      </c>
      <c r="B62" t="s">
        <v>1626</v>
      </c>
      <c r="C62" t="s">
        <v>1061</v>
      </c>
      <c r="D62" t="s">
        <v>1941</v>
      </c>
      <c r="E62" t="s">
        <v>1859</v>
      </c>
      <c r="F62" t="s">
        <v>1925</v>
      </c>
      <c r="G62" t="s">
        <v>1921</v>
      </c>
      <c r="H62" t="s">
        <v>1955</v>
      </c>
      <c r="I62" t="s">
        <v>1920</v>
      </c>
      <c r="J62" s="134" t="str">
        <f t="shared" si="5"/>
        <v>The average monthly cost of living per person within each analysis area was recorded.</v>
      </c>
      <c r="L62" t="s">
        <v>1922</v>
      </c>
      <c r="M62" t="s">
        <v>92</v>
      </c>
      <c r="N62" t="s">
        <v>1937</v>
      </c>
      <c r="R62" t="s">
        <v>232</v>
      </c>
      <c r="S62">
        <v>20180121</v>
      </c>
      <c r="T62">
        <v>2018</v>
      </c>
      <c r="U62">
        <v>2017</v>
      </c>
      <c r="V62" t="s">
        <v>7</v>
      </c>
      <c r="W62" t="s">
        <v>96</v>
      </c>
      <c r="Y62" t="s">
        <v>1602</v>
      </c>
      <c r="Z62" t="s">
        <v>92</v>
      </c>
      <c r="AA62" t="s">
        <v>1946</v>
      </c>
      <c r="AB62" s="134" t="s">
        <v>1921</v>
      </c>
      <c r="AC62" s="134"/>
      <c r="AD62" s="134" t="s">
        <v>1795</v>
      </c>
      <c r="AE62" s="2" t="s">
        <v>1232</v>
      </c>
      <c r="AV62" s="8" t="s">
        <v>92</v>
      </c>
      <c r="AX62" t="s">
        <v>1923</v>
      </c>
    </row>
    <row r="63" spans="1:50" ht="15" customHeight="1" x14ac:dyDescent="0.25">
      <c r="A63" t="s">
        <v>224</v>
      </c>
      <c r="B63" t="s">
        <v>1626</v>
      </c>
      <c r="C63" t="s">
        <v>1061</v>
      </c>
      <c r="D63" t="s">
        <v>1941</v>
      </c>
      <c r="E63" t="s">
        <v>1859</v>
      </c>
      <c r="F63" t="s">
        <v>1926</v>
      </c>
      <c r="G63" t="s">
        <v>1921</v>
      </c>
      <c r="H63" t="s">
        <v>1955</v>
      </c>
      <c r="I63" t="s">
        <v>1920</v>
      </c>
      <c r="J63" s="134" t="str">
        <f>"The "&amp;LOWER(LEFT(G63,FIND("(",G63)-1))&amp;"within each analysis area was recorded."</f>
        <v>The average monthly cost of living per person within each analysis area was recorded.</v>
      </c>
      <c r="L63" t="s">
        <v>1922</v>
      </c>
      <c r="M63" t="s">
        <v>93</v>
      </c>
      <c r="N63" t="s">
        <v>1937</v>
      </c>
      <c r="R63" t="s">
        <v>232</v>
      </c>
      <c r="S63">
        <v>20180121</v>
      </c>
      <c r="T63">
        <v>2018</v>
      </c>
      <c r="U63">
        <v>2017</v>
      </c>
      <c r="V63" t="s">
        <v>7</v>
      </c>
      <c r="W63" t="s">
        <v>96</v>
      </c>
      <c r="Y63" t="s">
        <v>1602</v>
      </c>
      <c r="Z63" t="s">
        <v>93</v>
      </c>
      <c r="AA63" t="s">
        <v>1946</v>
      </c>
      <c r="AB63" s="134" t="s">
        <v>1921</v>
      </c>
      <c r="AC63" s="134"/>
      <c r="AD63" s="134" t="s">
        <v>1795</v>
      </c>
      <c r="AE63" s="2" t="s">
        <v>1232</v>
      </c>
      <c r="AV63" s="8" t="s">
        <v>92</v>
      </c>
      <c r="AX63" t="s">
        <v>1923</v>
      </c>
    </row>
    <row r="64" spans="1:50" ht="15" customHeight="1" x14ac:dyDescent="0.25">
      <c r="A64" t="s">
        <v>224</v>
      </c>
      <c r="B64" t="s">
        <v>1626</v>
      </c>
      <c r="C64" t="s">
        <v>1061</v>
      </c>
      <c r="D64" t="s">
        <v>1942</v>
      </c>
      <c r="E64" t="s">
        <v>1863</v>
      </c>
      <c r="F64" t="s">
        <v>1987</v>
      </c>
      <c r="G64" t="s">
        <v>1990</v>
      </c>
      <c r="H64" s="1" t="s">
        <v>1988</v>
      </c>
      <c r="I64" s="1" t="s">
        <v>1989</v>
      </c>
      <c r="J64" s="1" t="s">
        <v>1992</v>
      </c>
      <c r="K64" s="1" t="s">
        <v>1414</v>
      </c>
      <c r="L64" t="s">
        <v>1993</v>
      </c>
      <c r="M64" t="s">
        <v>1209</v>
      </c>
      <c r="N64" t="s">
        <v>1226</v>
      </c>
      <c r="S64">
        <v>20190617</v>
      </c>
      <c r="T64">
        <v>2019</v>
      </c>
      <c r="U64">
        <v>2019</v>
      </c>
      <c r="V64" t="s">
        <v>1994</v>
      </c>
      <c r="W64" t="s">
        <v>96</v>
      </c>
      <c r="Y64" t="s">
        <v>1602</v>
      </c>
      <c r="Z64" t="s">
        <v>92</v>
      </c>
      <c r="AA64" t="s">
        <v>1863</v>
      </c>
      <c r="AB64" t="s">
        <v>1995</v>
      </c>
      <c r="AC64" t="s">
        <v>1996</v>
      </c>
      <c r="AD64" t="s">
        <v>1654</v>
      </c>
      <c r="AE64" s="2" t="s">
        <v>1985</v>
      </c>
      <c r="AF64" s="2">
        <v>50</v>
      </c>
      <c r="AV64" s="8" t="s">
        <v>92</v>
      </c>
    </row>
    <row r="65" spans="1:50" ht="15" customHeight="1" x14ac:dyDescent="0.25">
      <c r="A65" t="s">
        <v>525</v>
      </c>
      <c r="B65" t="s">
        <v>1647</v>
      </c>
      <c r="C65" t="s">
        <v>1061</v>
      </c>
      <c r="F65" t="s">
        <v>1648</v>
      </c>
      <c r="G65" t="s">
        <v>1649</v>
      </c>
      <c r="H65" t="s">
        <v>1640</v>
      </c>
      <c r="L65" t="s">
        <v>1650</v>
      </c>
      <c r="N65" s="126"/>
      <c r="O65" s="136"/>
      <c r="P65" s="136"/>
      <c r="Q65"/>
      <c r="S65" s="8"/>
      <c r="V65" t="s">
        <v>68</v>
      </c>
      <c r="W65" t="s">
        <v>76</v>
      </c>
      <c r="X65" s="123" t="s">
        <v>1128</v>
      </c>
      <c r="Y65" t="s">
        <v>439</v>
      </c>
      <c r="AW65" t="s">
        <v>77</v>
      </c>
      <c r="AX65" t="s">
        <v>155</v>
      </c>
    </row>
    <row r="66" spans="1:50" ht="15" customHeight="1" x14ac:dyDescent="0.25">
      <c r="A66" t="s">
        <v>525</v>
      </c>
      <c r="B66" t="s">
        <v>1644</v>
      </c>
      <c r="C66" t="s">
        <v>1061</v>
      </c>
      <c r="F66" t="s">
        <v>1645</v>
      </c>
      <c r="G66" t="s">
        <v>1646</v>
      </c>
      <c r="H66" t="s">
        <v>1640</v>
      </c>
      <c r="L66" t="s">
        <v>1651</v>
      </c>
      <c r="N66" s="126"/>
      <c r="O66" s="136"/>
      <c r="P66" s="136"/>
      <c r="Q66"/>
      <c r="S66" s="8"/>
      <c r="V66" t="s">
        <v>68</v>
      </c>
      <c r="W66" t="s">
        <v>76</v>
      </c>
      <c r="X66" s="123" t="s">
        <v>1128</v>
      </c>
      <c r="Y66" t="s">
        <v>439</v>
      </c>
      <c r="AW66" t="s">
        <v>77</v>
      </c>
      <c r="AX66" t="s">
        <v>155</v>
      </c>
    </row>
    <row r="67" spans="1:50" ht="15" customHeight="1" x14ac:dyDescent="0.25">
      <c r="A67" t="s">
        <v>525</v>
      </c>
      <c r="B67" t="s">
        <v>1600</v>
      </c>
      <c r="C67" t="s">
        <v>1061</v>
      </c>
      <c r="F67" t="s">
        <v>1629</v>
      </c>
      <c r="G67" t="s">
        <v>1573</v>
      </c>
      <c r="H67" t="s">
        <v>1580</v>
      </c>
      <c r="K67" s="8"/>
      <c r="L67" t="s">
        <v>1589</v>
      </c>
      <c r="N67" s="126" t="s">
        <v>1104</v>
      </c>
      <c r="O67" s="136" t="s">
        <v>1596</v>
      </c>
      <c r="P67" s="136">
        <v>32647</v>
      </c>
      <c r="Q67"/>
      <c r="R67" t="s">
        <v>1565</v>
      </c>
      <c r="S67">
        <v>20181210</v>
      </c>
      <c r="T67">
        <v>2014</v>
      </c>
      <c r="U67">
        <v>2014</v>
      </c>
      <c r="V67" s="124" t="s">
        <v>1148</v>
      </c>
      <c r="W67" t="s">
        <v>96</v>
      </c>
      <c r="AA67" s="2"/>
      <c r="AB67" s="2"/>
      <c r="AC67" s="2"/>
      <c r="AD67" s="2"/>
      <c r="AG67"/>
      <c r="AJ67"/>
      <c r="AM67" s="8"/>
      <c r="AN67" s="8"/>
      <c r="AU67"/>
      <c r="AV67"/>
    </row>
    <row r="68" spans="1:50" ht="15" customHeight="1" x14ac:dyDescent="0.25">
      <c r="A68" t="s">
        <v>525</v>
      </c>
      <c r="B68" t="s">
        <v>1599</v>
      </c>
      <c r="C68" t="s">
        <v>1061</v>
      </c>
      <c r="F68" t="s">
        <v>1630</v>
      </c>
      <c r="G68" t="s">
        <v>1572</v>
      </c>
      <c r="H68" t="s">
        <v>1580</v>
      </c>
      <c r="K68" s="8"/>
      <c r="L68" t="s">
        <v>1588</v>
      </c>
      <c r="N68" s="126" t="s">
        <v>1104</v>
      </c>
      <c r="O68" s="136" t="s">
        <v>1596</v>
      </c>
      <c r="P68" s="136">
        <v>32647</v>
      </c>
      <c r="Q68"/>
      <c r="R68" t="s">
        <v>1564</v>
      </c>
      <c r="S68">
        <v>20181210</v>
      </c>
      <c r="T68">
        <v>2014</v>
      </c>
      <c r="U68">
        <v>2014</v>
      </c>
      <c r="V68" s="124" t="s">
        <v>1148</v>
      </c>
      <c r="W68" t="s">
        <v>96</v>
      </c>
      <c r="AA68" s="2"/>
      <c r="AB68" s="2"/>
      <c r="AC68" s="2"/>
      <c r="AD68" s="2"/>
      <c r="AG68"/>
      <c r="AJ68"/>
      <c r="AM68" s="8"/>
      <c r="AN68" s="8"/>
      <c r="AU68"/>
      <c r="AV68"/>
    </row>
    <row r="69" spans="1:50" ht="15" customHeight="1" x14ac:dyDescent="0.25">
      <c r="A69" t="s">
        <v>525</v>
      </c>
      <c r="B69" t="s">
        <v>1599</v>
      </c>
      <c r="C69" t="s">
        <v>1061</v>
      </c>
      <c r="F69" t="s">
        <v>1631</v>
      </c>
      <c r="G69" t="s">
        <v>1574</v>
      </c>
      <c r="H69" t="s">
        <v>1580</v>
      </c>
      <c r="K69" s="8"/>
      <c r="L69" t="s">
        <v>1591</v>
      </c>
      <c r="N69" s="126" t="s">
        <v>1104</v>
      </c>
      <c r="O69" s="136" t="s">
        <v>1596</v>
      </c>
      <c r="P69" s="136">
        <v>32647</v>
      </c>
      <c r="Q69"/>
      <c r="R69" t="s">
        <v>1566</v>
      </c>
      <c r="S69">
        <v>20181210</v>
      </c>
      <c r="T69">
        <v>2014</v>
      </c>
      <c r="U69">
        <v>2014</v>
      </c>
      <c r="V69" s="124" t="s">
        <v>1148</v>
      </c>
      <c r="W69" t="s">
        <v>96</v>
      </c>
      <c r="AA69" s="2"/>
      <c r="AB69" s="2"/>
      <c r="AC69" s="2"/>
      <c r="AD69" s="2"/>
      <c r="AG69"/>
      <c r="AJ69"/>
      <c r="AM69" s="8"/>
      <c r="AN69" s="8"/>
      <c r="AU69"/>
      <c r="AV69"/>
    </row>
    <row r="70" spans="1:50" ht="15" customHeight="1" x14ac:dyDescent="0.25">
      <c r="A70" t="s">
        <v>525</v>
      </c>
      <c r="B70" t="s">
        <v>1599</v>
      </c>
      <c r="C70" t="s">
        <v>1061</v>
      </c>
      <c r="F70" t="s">
        <v>1632</v>
      </c>
      <c r="G70" t="s">
        <v>1575</v>
      </c>
      <c r="H70" t="s">
        <v>1580</v>
      </c>
      <c r="K70" s="8"/>
      <c r="L70" t="s">
        <v>1592</v>
      </c>
      <c r="N70" s="126" t="s">
        <v>1104</v>
      </c>
      <c r="O70" s="136" t="s">
        <v>1596</v>
      </c>
      <c r="P70" s="136">
        <v>32647</v>
      </c>
      <c r="Q70"/>
      <c r="R70" t="s">
        <v>1567</v>
      </c>
      <c r="S70">
        <v>20181210</v>
      </c>
      <c r="T70">
        <v>2014</v>
      </c>
      <c r="U70">
        <v>2014</v>
      </c>
      <c r="V70" s="124" t="s">
        <v>1148</v>
      </c>
      <c r="W70" t="s">
        <v>96</v>
      </c>
      <c r="AA70" s="2"/>
      <c r="AB70" s="2"/>
      <c r="AC70" s="2"/>
      <c r="AD70" s="2"/>
      <c r="AG70"/>
      <c r="AJ70"/>
      <c r="AM70" s="8"/>
      <c r="AN70" s="8"/>
      <c r="AU70"/>
      <c r="AV70"/>
    </row>
    <row r="71" spans="1:50" ht="15" customHeight="1" x14ac:dyDescent="0.25">
      <c r="A71" t="s">
        <v>525</v>
      </c>
      <c r="B71" t="s">
        <v>1599</v>
      </c>
      <c r="C71" t="s">
        <v>1061</v>
      </c>
      <c r="F71" t="s">
        <v>1633</v>
      </c>
      <c r="G71" t="s">
        <v>1576</v>
      </c>
      <c r="H71" t="s">
        <v>1580</v>
      </c>
      <c r="K71" s="8"/>
      <c r="L71" t="s">
        <v>1593</v>
      </c>
      <c r="N71" s="126" t="s">
        <v>1104</v>
      </c>
      <c r="O71" s="136" t="s">
        <v>1596</v>
      </c>
      <c r="P71" s="136">
        <v>32647</v>
      </c>
      <c r="Q71"/>
      <c r="R71" t="s">
        <v>1568</v>
      </c>
      <c r="S71">
        <v>20181210</v>
      </c>
      <c r="T71">
        <v>2014</v>
      </c>
      <c r="U71">
        <v>2014</v>
      </c>
      <c r="V71" s="124" t="s">
        <v>1148</v>
      </c>
      <c r="W71" t="s">
        <v>96</v>
      </c>
      <c r="AA71" s="2"/>
      <c r="AB71" s="2"/>
      <c r="AC71" s="2"/>
      <c r="AD71" s="2"/>
      <c r="AG71"/>
      <c r="AJ71"/>
      <c r="AM71" s="8"/>
      <c r="AN71" s="8"/>
      <c r="AU71"/>
      <c r="AV71"/>
    </row>
    <row r="72" spans="1:50" ht="15" customHeight="1" x14ac:dyDescent="0.25">
      <c r="A72" t="s">
        <v>525</v>
      </c>
      <c r="B72" t="s">
        <v>1601</v>
      </c>
      <c r="C72" t="s">
        <v>1061</v>
      </c>
      <c r="F72" t="s">
        <v>1522</v>
      </c>
      <c r="G72" t="s">
        <v>1577</v>
      </c>
      <c r="H72" t="s">
        <v>1580</v>
      </c>
      <c r="K72" s="8"/>
      <c r="L72" t="s">
        <v>1590</v>
      </c>
      <c r="N72" s="126" t="s">
        <v>1104</v>
      </c>
      <c r="O72" s="136" t="s">
        <v>1596</v>
      </c>
      <c r="P72" s="136">
        <v>32647</v>
      </c>
      <c r="Q72"/>
      <c r="R72" t="s">
        <v>1569</v>
      </c>
      <c r="S72">
        <v>20181210</v>
      </c>
      <c r="T72">
        <v>2014</v>
      </c>
      <c r="U72">
        <v>2014</v>
      </c>
      <c r="V72" s="124" t="s">
        <v>1148</v>
      </c>
      <c r="W72" t="s">
        <v>96</v>
      </c>
      <c r="AA72" s="2"/>
      <c r="AB72" s="2"/>
      <c r="AC72" s="2"/>
      <c r="AD72" s="2"/>
      <c r="AG72"/>
      <c r="AJ72"/>
      <c r="AM72" s="8"/>
      <c r="AN72" s="8"/>
      <c r="AU72"/>
      <c r="AV72"/>
    </row>
    <row r="73" spans="1:50" ht="15" customHeight="1" x14ac:dyDescent="0.25">
      <c r="A73" t="s">
        <v>525</v>
      </c>
      <c r="B73" t="s">
        <v>1601</v>
      </c>
      <c r="C73" t="s">
        <v>1061</v>
      </c>
      <c r="F73" t="s">
        <v>1634</v>
      </c>
      <c r="G73" t="s">
        <v>1578</v>
      </c>
      <c r="H73" t="s">
        <v>1580</v>
      </c>
      <c r="K73" s="8"/>
      <c r="L73" t="s">
        <v>1594</v>
      </c>
      <c r="N73" s="126" t="s">
        <v>1104</v>
      </c>
      <c r="O73" s="136" t="s">
        <v>1596</v>
      </c>
      <c r="P73" s="136">
        <v>32647</v>
      </c>
      <c r="Q73"/>
      <c r="R73" t="s">
        <v>1570</v>
      </c>
      <c r="S73">
        <v>20181210</v>
      </c>
      <c r="T73">
        <v>2014</v>
      </c>
      <c r="U73">
        <v>2014</v>
      </c>
      <c r="V73" s="124" t="s">
        <v>1148</v>
      </c>
      <c r="W73" t="s">
        <v>96</v>
      </c>
      <c r="AA73" s="2"/>
      <c r="AB73" s="2"/>
      <c r="AC73" s="2"/>
      <c r="AD73" s="2"/>
      <c r="AG73"/>
      <c r="AJ73"/>
      <c r="AM73" s="8"/>
      <c r="AN73" s="8"/>
      <c r="AU73"/>
      <c r="AV73"/>
    </row>
    <row r="74" spans="1:50" ht="15" customHeight="1" x14ac:dyDescent="0.25">
      <c r="A74" t="s">
        <v>525</v>
      </c>
      <c r="B74" t="s">
        <v>1518</v>
      </c>
      <c r="C74" t="s">
        <v>1061</v>
      </c>
      <c r="F74" t="s">
        <v>1642</v>
      </c>
      <c r="G74" t="s">
        <v>1643</v>
      </c>
      <c r="H74" t="s">
        <v>1580</v>
      </c>
      <c r="N74" s="126"/>
      <c r="O74" s="136"/>
      <c r="P74" s="136"/>
      <c r="Q74"/>
      <c r="S74" s="8"/>
      <c r="V74" t="s">
        <v>68</v>
      </c>
      <c r="W74" t="s">
        <v>76</v>
      </c>
      <c r="X74" s="123" t="s">
        <v>1128</v>
      </c>
      <c r="Y74" t="s">
        <v>439</v>
      </c>
      <c r="AW74" t="s">
        <v>77</v>
      </c>
      <c r="AX74" t="s">
        <v>155</v>
      </c>
    </row>
    <row r="75" spans="1:50" ht="15" customHeight="1" x14ac:dyDescent="0.25">
      <c r="A75" t="s">
        <v>525</v>
      </c>
      <c r="B75" t="s">
        <v>866</v>
      </c>
      <c r="C75" t="s">
        <v>1061</v>
      </c>
      <c r="F75" t="s">
        <v>700</v>
      </c>
      <c r="G75" t="s">
        <v>1579</v>
      </c>
      <c r="H75" t="s">
        <v>1410</v>
      </c>
      <c r="N75" s="126"/>
      <c r="O75" s="136"/>
      <c r="P75" s="136"/>
      <c r="Q75"/>
      <c r="S75" s="8"/>
      <c r="V75" t="s">
        <v>68</v>
      </c>
      <c r="W75" t="s">
        <v>76</v>
      </c>
      <c r="X75" s="123" t="s">
        <v>1128</v>
      </c>
      <c r="Y75" t="s">
        <v>439</v>
      </c>
      <c r="AW75" t="s">
        <v>77</v>
      </c>
      <c r="AX75" t="s">
        <v>155</v>
      </c>
    </row>
    <row r="76" spans="1:50" ht="15" customHeight="1" x14ac:dyDescent="0.25">
      <c r="A76" t="s">
        <v>1598</v>
      </c>
      <c r="C76" t="s">
        <v>1061</v>
      </c>
      <c r="F76" s="28" t="s">
        <v>1324</v>
      </c>
      <c r="G76" t="s">
        <v>289</v>
      </c>
      <c r="L76" t="s">
        <v>1418</v>
      </c>
      <c r="N76" t="s">
        <v>1317</v>
      </c>
      <c r="P76" s="8">
        <v>4326</v>
      </c>
      <c r="R76" t="s">
        <v>1136</v>
      </c>
      <c r="S76">
        <v>20181109</v>
      </c>
      <c r="T76">
        <v>2020</v>
      </c>
      <c r="U76">
        <v>2020</v>
      </c>
      <c r="V76" s="123" t="s">
        <v>1129</v>
      </c>
      <c r="W76" t="s">
        <v>1130</v>
      </c>
      <c r="X76" s="123" t="s">
        <v>1131</v>
      </c>
      <c r="Y76">
        <v>100</v>
      </c>
      <c r="AO76" s="8">
        <v>1</v>
      </c>
      <c r="AT76" s="8" t="s">
        <v>1210</v>
      </c>
      <c r="AW76" t="s">
        <v>1325</v>
      </c>
      <c r="AX76" t="s">
        <v>1326</v>
      </c>
    </row>
    <row r="77" spans="1:50" ht="15" customHeight="1" x14ac:dyDescent="0.25">
      <c r="A77" t="s">
        <v>1598</v>
      </c>
      <c r="C77" t="s">
        <v>1061</v>
      </c>
      <c r="F77" s="28"/>
      <c r="G77" t="s">
        <v>1145</v>
      </c>
      <c r="L77" t="s">
        <v>1419</v>
      </c>
      <c r="N77" t="s">
        <v>1317</v>
      </c>
      <c r="P77" s="8">
        <v>4326</v>
      </c>
      <c r="R77" t="s">
        <v>1136</v>
      </c>
      <c r="S77">
        <v>20181109</v>
      </c>
      <c r="T77">
        <v>2010</v>
      </c>
      <c r="U77">
        <v>2010</v>
      </c>
      <c r="V77" s="123" t="s">
        <v>1129</v>
      </c>
      <c r="W77" t="s">
        <v>1130</v>
      </c>
      <c r="X77" s="123" t="s">
        <v>1131</v>
      </c>
      <c r="Y77">
        <v>100</v>
      </c>
      <c r="AO77" s="8">
        <v>1</v>
      </c>
      <c r="AW77" t="s">
        <v>71</v>
      </c>
      <c r="AX77" t="s">
        <v>1144</v>
      </c>
    </row>
    <row r="78" spans="1:50" ht="15" customHeight="1" x14ac:dyDescent="0.25">
      <c r="A78" t="s">
        <v>1598</v>
      </c>
      <c r="C78" t="s">
        <v>1061</v>
      </c>
      <c r="F78" t="s">
        <v>1098</v>
      </c>
      <c r="G78" t="s">
        <v>1110</v>
      </c>
      <c r="L78" t="s">
        <v>1420</v>
      </c>
      <c r="N78" t="s">
        <v>1104</v>
      </c>
      <c r="P78" s="8">
        <v>4326</v>
      </c>
      <c r="R78" s="123" t="s">
        <v>1108</v>
      </c>
      <c r="S78">
        <v>20190409</v>
      </c>
      <c r="T78">
        <v>2017</v>
      </c>
      <c r="U78">
        <v>2017</v>
      </c>
      <c r="V78" t="s">
        <v>99</v>
      </c>
      <c r="W78" t="s">
        <v>1400</v>
      </c>
      <c r="X78" t="s">
        <v>1133</v>
      </c>
      <c r="Y78" t="s">
        <v>95</v>
      </c>
    </row>
    <row r="79" spans="1:50" ht="15" customHeight="1" x14ac:dyDescent="0.25">
      <c r="A79" t="s">
        <v>1598</v>
      </c>
      <c r="C79" t="s">
        <v>1061</v>
      </c>
      <c r="F79" t="s">
        <v>1081</v>
      </c>
      <c r="G79" t="s">
        <v>1111</v>
      </c>
      <c r="L79" t="s">
        <v>1421</v>
      </c>
      <c r="N79" t="s">
        <v>1104</v>
      </c>
      <c r="P79" s="8">
        <v>4326</v>
      </c>
      <c r="R79" s="123" t="s">
        <v>1108</v>
      </c>
      <c r="S79">
        <v>20190409</v>
      </c>
      <c r="T79">
        <v>2017</v>
      </c>
      <c r="U79">
        <v>2017</v>
      </c>
      <c r="V79" t="s">
        <v>99</v>
      </c>
      <c r="W79" t="s">
        <v>1400</v>
      </c>
      <c r="X79" t="s">
        <v>1133</v>
      </c>
      <c r="Y79" t="s">
        <v>91</v>
      </c>
    </row>
    <row r="80" spans="1:50" ht="15" customHeight="1" x14ac:dyDescent="0.25">
      <c r="A80" t="s">
        <v>1598</v>
      </c>
      <c r="C80" t="s">
        <v>1061</v>
      </c>
      <c r="F80" t="s">
        <v>1070</v>
      </c>
      <c r="G80" t="s">
        <v>1112</v>
      </c>
      <c r="L80" t="s">
        <v>1422</v>
      </c>
      <c r="N80" t="s">
        <v>1104</v>
      </c>
      <c r="P80" s="8">
        <v>4326</v>
      </c>
      <c r="R80" s="123" t="s">
        <v>1108</v>
      </c>
      <c r="S80">
        <v>20190409</v>
      </c>
      <c r="T80">
        <v>2017</v>
      </c>
      <c r="U80">
        <v>2017</v>
      </c>
      <c r="V80" t="s">
        <v>99</v>
      </c>
      <c r="W80" t="s">
        <v>1400</v>
      </c>
      <c r="X80" t="s">
        <v>1133</v>
      </c>
      <c r="Y80" t="s">
        <v>92</v>
      </c>
      <c r="AX80" t="s">
        <v>170</v>
      </c>
    </row>
    <row r="81" spans="1:50" ht="15" customHeight="1" x14ac:dyDescent="0.25">
      <c r="A81" t="s">
        <v>1598</v>
      </c>
      <c r="C81" t="s">
        <v>1061</v>
      </c>
      <c r="F81" t="s">
        <v>1135</v>
      </c>
      <c r="G81" t="s">
        <v>1113</v>
      </c>
      <c r="L81" t="s">
        <v>1423</v>
      </c>
      <c r="N81" t="s">
        <v>1104</v>
      </c>
      <c r="P81" s="8">
        <v>4326</v>
      </c>
      <c r="R81" t="s">
        <v>1109</v>
      </c>
      <c r="S81">
        <v>20190409</v>
      </c>
      <c r="T81">
        <v>2017</v>
      </c>
      <c r="U81">
        <v>2017</v>
      </c>
      <c r="V81" t="s">
        <v>99</v>
      </c>
      <c r="W81" t="s">
        <v>1400</v>
      </c>
      <c r="X81" t="s">
        <v>1133</v>
      </c>
      <c r="Y81" t="s">
        <v>93</v>
      </c>
    </row>
    <row r="82" spans="1:50" ht="15" customHeight="1" x14ac:dyDescent="0.25">
      <c r="A82" t="s">
        <v>1598</v>
      </c>
      <c r="C82" t="s">
        <v>1061</v>
      </c>
      <c r="G82" t="s">
        <v>272</v>
      </c>
      <c r="L82" t="s">
        <v>1436</v>
      </c>
      <c r="N82" t="s">
        <v>1105</v>
      </c>
      <c r="R82" s="123" t="s">
        <v>120</v>
      </c>
      <c r="S82">
        <v>20190116</v>
      </c>
      <c r="T82">
        <v>2010</v>
      </c>
      <c r="U82">
        <v>2010</v>
      </c>
      <c r="V82" t="s">
        <v>7</v>
      </c>
      <c r="W82" t="s">
        <v>96</v>
      </c>
      <c r="Y82" t="s">
        <v>92</v>
      </c>
    </row>
    <row r="83" spans="1:50" ht="15" customHeight="1" x14ac:dyDescent="0.25">
      <c r="A83" t="s">
        <v>1598</v>
      </c>
      <c r="C83" t="s">
        <v>1061</v>
      </c>
      <c r="G83" t="s">
        <v>271</v>
      </c>
      <c r="L83" t="s">
        <v>1437</v>
      </c>
      <c r="R83" t="s">
        <v>101</v>
      </c>
      <c r="S83">
        <v>20190116</v>
      </c>
      <c r="T83">
        <v>2010</v>
      </c>
      <c r="U83">
        <v>2010</v>
      </c>
      <c r="V83" t="s">
        <v>7</v>
      </c>
      <c r="W83" t="s">
        <v>96</v>
      </c>
      <c r="Y83" t="s">
        <v>92</v>
      </c>
    </row>
    <row r="84" spans="1:50" ht="15" customHeight="1" x14ac:dyDescent="0.25">
      <c r="A84" t="s">
        <v>1598</v>
      </c>
      <c r="C84" t="s">
        <v>1061</v>
      </c>
      <c r="G84" t="s">
        <v>270</v>
      </c>
      <c r="L84" t="s">
        <v>1438</v>
      </c>
      <c r="R84" t="s">
        <v>127</v>
      </c>
      <c r="S84">
        <v>20190116</v>
      </c>
      <c r="T84">
        <v>2010</v>
      </c>
      <c r="U84">
        <v>2010</v>
      </c>
      <c r="V84" t="s">
        <v>7</v>
      </c>
      <c r="W84" t="s">
        <v>96</v>
      </c>
      <c r="Y84" t="s">
        <v>149</v>
      </c>
    </row>
    <row r="85" spans="1:50" ht="15" customHeight="1" x14ac:dyDescent="0.25">
      <c r="A85" t="s">
        <v>1598</v>
      </c>
      <c r="C85" t="s">
        <v>1061</v>
      </c>
      <c r="G85" t="s">
        <v>269</v>
      </c>
      <c r="L85" t="s">
        <v>1439</v>
      </c>
      <c r="R85" t="s">
        <v>132</v>
      </c>
      <c r="S85">
        <v>20190116</v>
      </c>
      <c r="T85">
        <v>2010</v>
      </c>
      <c r="U85">
        <v>2010</v>
      </c>
      <c r="V85" t="s">
        <v>7</v>
      </c>
      <c r="W85" t="s">
        <v>96</v>
      </c>
      <c r="Y85" t="s">
        <v>149</v>
      </c>
    </row>
    <row r="86" spans="1:50" ht="15" customHeight="1" x14ac:dyDescent="0.25">
      <c r="A86" t="s">
        <v>1598</v>
      </c>
      <c r="C86" t="s">
        <v>1061</v>
      </c>
      <c r="G86" t="s">
        <v>295</v>
      </c>
      <c r="L86" t="s">
        <v>1440</v>
      </c>
      <c r="R86" t="s">
        <v>145</v>
      </c>
      <c r="S86">
        <v>20190116</v>
      </c>
      <c r="T86">
        <v>2010</v>
      </c>
      <c r="U86">
        <v>2010</v>
      </c>
      <c r="V86" t="s">
        <v>7</v>
      </c>
      <c r="W86" t="s">
        <v>96</v>
      </c>
      <c r="Y86" t="s">
        <v>149</v>
      </c>
    </row>
    <row r="87" spans="1:50" ht="15" customHeight="1" x14ac:dyDescent="0.25">
      <c r="A87" t="s">
        <v>1598</v>
      </c>
      <c r="C87" t="s">
        <v>1061</v>
      </c>
      <c r="G87" t="s">
        <v>188</v>
      </c>
      <c r="L87" t="s">
        <v>1441</v>
      </c>
      <c r="R87" s="123" t="s">
        <v>161</v>
      </c>
      <c r="S87">
        <v>20190117</v>
      </c>
      <c r="T87">
        <v>2019</v>
      </c>
      <c r="U87">
        <v>2019</v>
      </c>
      <c r="V87" t="s">
        <v>162</v>
      </c>
      <c r="W87" t="s">
        <v>96</v>
      </c>
      <c r="Y87" t="s">
        <v>163</v>
      </c>
      <c r="AX87" t="s">
        <v>156</v>
      </c>
    </row>
    <row r="88" spans="1:50" ht="15" customHeight="1" x14ac:dyDescent="0.25">
      <c r="A88" t="s">
        <v>1598</v>
      </c>
      <c r="C88" t="s">
        <v>1061</v>
      </c>
      <c r="G88" t="s">
        <v>290</v>
      </c>
      <c r="L88" t="s">
        <v>1442</v>
      </c>
      <c r="R88" t="s">
        <v>160</v>
      </c>
      <c r="S88">
        <v>20190117</v>
      </c>
      <c r="T88">
        <v>2018</v>
      </c>
      <c r="U88">
        <v>2018</v>
      </c>
      <c r="V88" t="s">
        <v>162</v>
      </c>
      <c r="W88" t="s">
        <v>96</v>
      </c>
      <c r="Y88" t="s">
        <v>163</v>
      </c>
      <c r="AX88" t="s">
        <v>156</v>
      </c>
    </row>
    <row r="89" spans="1:50" ht="15" customHeight="1" x14ac:dyDescent="0.25">
      <c r="A89" t="s">
        <v>1598</v>
      </c>
      <c r="C89" t="s">
        <v>1061</v>
      </c>
      <c r="G89" t="s">
        <v>189</v>
      </c>
      <c r="L89" t="s">
        <v>1443</v>
      </c>
      <c r="R89" t="s">
        <v>159</v>
      </c>
      <c r="S89">
        <v>20190117</v>
      </c>
      <c r="T89">
        <v>2019</v>
      </c>
      <c r="U89">
        <v>2019</v>
      </c>
      <c r="V89" t="s">
        <v>162</v>
      </c>
      <c r="W89" t="s">
        <v>96</v>
      </c>
      <c r="Y89" t="s">
        <v>164</v>
      </c>
      <c r="AX89" t="s">
        <v>157</v>
      </c>
    </row>
    <row r="90" spans="1:50" ht="15" customHeight="1" x14ac:dyDescent="0.25">
      <c r="A90" t="s">
        <v>1598</v>
      </c>
      <c r="C90" t="s">
        <v>1061</v>
      </c>
      <c r="G90" t="s">
        <v>291</v>
      </c>
      <c r="L90" t="s">
        <v>1444</v>
      </c>
      <c r="R90" t="s">
        <v>158</v>
      </c>
      <c r="S90">
        <v>20190117</v>
      </c>
      <c r="T90">
        <v>2018</v>
      </c>
      <c r="U90">
        <v>2018</v>
      </c>
      <c r="V90" t="s">
        <v>162</v>
      </c>
      <c r="W90" t="s">
        <v>96</v>
      </c>
      <c r="Y90" t="s">
        <v>164</v>
      </c>
      <c r="AX90" t="s">
        <v>157</v>
      </c>
    </row>
    <row r="91" spans="1:50" ht="15" customHeight="1" x14ac:dyDescent="0.25">
      <c r="A91" t="s">
        <v>1598</v>
      </c>
      <c r="C91" t="s">
        <v>1061</v>
      </c>
      <c r="G91" t="s">
        <v>353</v>
      </c>
      <c r="L91" t="s">
        <v>1451</v>
      </c>
      <c r="R91" t="s">
        <v>361</v>
      </c>
      <c r="S91">
        <v>20190111</v>
      </c>
      <c r="T91">
        <v>2018</v>
      </c>
      <c r="U91">
        <v>2017</v>
      </c>
      <c r="V91" t="s">
        <v>194</v>
      </c>
      <c r="W91" t="s">
        <v>96</v>
      </c>
      <c r="Y91" t="s">
        <v>149</v>
      </c>
      <c r="AX91" t="s">
        <v>196</v>
      </c>
    </row>
    <row r="92" spans="1:50" ht="15" customHeight="1" x14ac:dyDescent="0.25">
      <c r="A92" t="s">
        <v>1598</v>
      </c>
      <c r="C92" t="s">
        <v>1061</v>
      </c>
      <c r="G92" t="s">
        <v>355</v>
      </c>
      <c r="L92" t="s">
        <v>1427</v>
      </c>
      <c r="R92" t="s">
        <v>203</v>
      </c>
      <c r="S92">
        <v>20190118</v>
      </c>
      <c r="T92">
        <v>2017</v>
      </c>
      <c r="U92">
        <v>2017</v>
      </c>
      <c r="V92" t="s">
        <v>198</v>
      </c>
      <c r="W92" t="s">
        <v>96</v>
      </c>
      <c r="Y92" t="s">
        <v>205</v>
      </c>
      <c r="AW92" t="s">
        <v>204</v>
      </c>
      <c r="AX92" t="s">
        <v>206</v>
      </c>
    </row>
    <row r="93" spans="1:50" ht="15" customHeight="1" x14ac:dyDescent="0.25">
      <c r="A93" t="s">
        <v>1598</v>
      </c>
      <c r="C93" t="s">
        <v>1061</v>
      </c>
      <c r="G93" t="s">
        <v>285</v>
      </c>
      <c r="L93" s="1" t="s">
        <v>1452</v>
      </c>
      <c r="N93" s="1"/>
      <c r="O93" s="137"/>
      <c r="P93" s="137"/>
      <c r="Q93" s="122"/>
      <c r="R93" s="123" t="s">
        <v>284</v>
      </c>
      <c r="S93">
        <v>20190118</v>
      </c>
      <c r="T93">
        <v>2016</v>
      </c>
      <c r="U93">
        <v>2016</v>
      </c>
      <c r="V93" t="s">
        <v>211</v>
      </c>
      <c r="W93" t="s">
        <v>96</v>
      </c>
      <c r="AO93" s="137"/>
      <c r="AP93" s="137"/>
      <c r="AQ93" s="137"/>
      <c r="AR93" s="137"/>
      <c r="AS93" s="137"/>
      <c r="AT93" s="137"/>
      <c r="AU93" s="137"/>
      <c r="AV93" s="137"/>
    </row>
    <row r="94" spans="1:50" ht="15" customHeight="1" x14ac:dyDescent="0.25">
      <c r="A94" t="s">
        <v>1598</v>
      </c>
      <c r="C94" t="s">
        <v>1061</v>
      </c>
      <c r="G94" t="s">
        <v>287</v>
      </c>
      <c r="L94" t="s">
        <v>1453</v>
      </c>
      <c r="R94" s="123" t="s">
        <v>212</v>
      </c>
      <c r="S94">
        <v>20190118</v>
      </c>
      <c r="T94">
        <v>2016</v>
      </c>
      <c r="U94">
        <v>2016</v>
      </c>
      <c r="V94" t="s">
        <v>211</v>
      </c>
      <c r="W94" t="s">
        <v>96</v>
      </c>
    </row>
    <row r="95" spans="1:50" ht="15" customHeight="1" x14ac:dyDescent="0.25">
      <c r="A95" t="s">
        <v>1598</v>
      </c>
      <c r="C95" t="s">
        <v>1061</v>
      </c>
      <c r="G95" t="s">
        <v>283</v>
      </c>
      <c r="L95" t="s">
        <v>1583</v>
      </c>
      <c r="R95" t="s">
        <v>184</v>
      </c>
      <c r="S95">
        <v>20181210</v>
      </c>
      <c r="T95">
        <v>2014</v>
      </c>
      <c r="U95">
        <v>2014</v>
      </c>
      <c r="V95" s="124" t="s">
        <v>1148</v>
      </c>
      <c r="W95" t="s">
        <v>96</v>
      </c>
      <c r="Y95" t="s">
        <v>218</v>
      </c>
      <c r="AX95" t="s">
        <v>208</v>
      </c>
    </row>
    <row r="96" spans="1:50" ht="15" customHeight="1" x14ac:dyDescent="0.25">
      <c r="A96" t="s">
        <v>1598</v>
      </c>
      <c r="C96" t="s">
        <v>1061</v>
      </c>
      <c r="G96" t="s">
        <v>263</v>
      </c>
      <c r="L96" t="s">
        <v>1584</v>
      </c>
      <c r="R96" t="s">
        <v>183</v>
      </c>
      <c r="S96">
        <v>20181210</v>
      </c>
      <c r="T96">
        <v>2014</v>
      </c>
      <c r="U96">
        <v>2014</v>
      </c>
      <c r="V96" s="124" t="s">
        <v>1148</v>
      </c>
      <c r="W96" t="s">
        <v>96</v>
      </c>
      <c r="Y96" t="s">
        <v>163</v>
      </c>
    </row>
    <row r="97" spans="1:50" ht="15" customHeight="1" x14ac:dyDescent="0.25">
      <c r="A97" t="s">
        <v>1598</v>
      </c>
      <c r="C97" t="s">
        <v>1061</v>
      </c>
      <c r="G97" t="s">
        <v>259</v>
      </c>
      <c r="AX97" t="s">
        <v>216</v>
      </c>
    </row>
    <row r="98" spans="1:50" ht="15" customHeight="1" x14ac:dyDescent="0.25">
      <c r="A98" t="s">
        <v>1598</v>
      </c>
      <c r="C98" t="s">
        <v>1061</v>
      </c>
      <c r="G98" t="s">
        <v>264</v>
      </c>
      <c r="L98" t="s">
        <v>1584</v>
      </c>
      <c r="R98" t="s">
        <v>183</v>
      </c>
      <c r="S98">
        <v>20181210</v>
      </c>
      <c r="T98">
        <v>2014</v>
      </c>
      <c r="U98">
        <v>2014</v>
      </c>
      <c r="V98" s="124" t="s">
        <v>1148</v>
      </c>
      <c r="W98" t="s">
        <v>96</v>
      </c>
      <c r="Y98" t="s">
        <v>163</v>
      </c>
    </row>
    <row r="99" spans="1:50" ht="15" customHeight="1" x14ac:dyDescent="0.25">
      <c r="A99" t="s">
        <v>1598</v>
      </c>
      <c r="C99" t="s">
        <v>1061</v>
      </c>
      <c r="G99" t="s">
        <v>260</v>
      </c>
    </row>
    <row r="100" spans="1:50" ht="15" customHeight="1" x14ac:dyDescent="0.25">
      <c r="A100" t="s">
        <v>1598</v>
      </c>
      <c r="C100" t="s">
        <v>1061</v>
      </c>
      <c r="G100" t="s">
        <v>273</v>
      </c>
      <c r="L100" t="s">
        <v>1454</v>
      </c>
      <c r="R100" t="s">
        <v>225</v>
      </c>
      <c r="S100">
        <v>20180118</v>
      </c>
      <c r="T100">
        <v>2018</v>
      </c>
      <c r="U100">
        <v>2018</v>
      </c>
      <c r="V100" t="s">
        <v>7</v>
      </c>
      <c r="W100" t="s">
        <v>96</v>
      </c>
      <c r="Y100" t="s">
        <v>149</v>
      </c>
      <c r="AX100" t="s">
        <v>226</v>
      </c>
    </row>
    <row r="101" spans="1:50" ht="15" customHeight="1" x14ac:dyDescent="0.25">
      <c r="A101" t="s">
        <v>1598</v>
      </c>
      <c r="C101" t="s">
        <v>1061</v>
      </c>
      <c r="G101" t="s">
        <v>274</v>
      </c>
      <c r="L101" t="s">
        <v>1455</v>
      </c>
      <c r="R101" t="s">
        <v>233</v>
      </c>
      <c r="S101">
        <v>20180121</v>
      </c>
      <c r="T101">
        <v>2018</v>
      </c>
      <c r="U101">
        <v>2017</v>
      </c>
      <c r="V101" t="s">
        <v>7</v>
      </c>
      <c r="W101" t="s">
        <v>96</v>
      </c>
      <c r="Y101" t="s">
        <v>149</v>
      </c>
      <c r="AX101" t="s">
        <v>234</v>
      </c>
    </row>
    <row r="102" spans="1:50" ht="15" customHeight="1" x14ac:dyDescent="0.25">
      <c r="A102" t="s">
        <v>1598</v>
      </c>
      <c r="C102" t="s">
        <v>1061</v>
      </c>
      <c r="G102" t="s">
        <v>276</v>
      </c>
      <c r="L102" t="s">
        <v>1428</v>
      </c>
      <c r="R102" t="s">
        <v>236</v>
      </c>
      <c r="S102">
        <v>20180121</v>
      </c>
      <c r="T102">
        <v>2018</v>
      </c>
      <c r="U102">
        <v>2017</v>
      </c>
      <c r="V102" t="s">
        <v>237</v>
      </c>
      <c r="W102" t="s">
        <v>96</v>
      </c>
      <c r="Y102" t="s">
        <v>241</v>
      </c>
    </row>
    <row r="103" spans="1:50" ht="15" customHeight="1" x14ac:dyDescent="0.25">
      <c r="A103" t="s">
        <v>1598</v>
      </c>
      <c r="C103" t="s">
        <v>1061</v>
      </c>
      <c r="F103" s="9"/>
      <c r="G103" s="9" t="s">
        <v>242</v>
      </c>
    </row>
    <row r="104" spans="1:50" ht="15" customHeight="1" x14ac:dyDescent="0.25">
      <c r="A104" t="s">
        <v>1598</v>
      </c>
      <c r="C104" t="s">
        <v>1061</v>
      </c>
      <c r="F104" s="9"/>
      <c r="G104" s="9" t="s">
        <v>243</v>
      </c>
    </row>
    <row r="105" spans="1:50" ht="15" customHeight="1" x14ac:dyDescent="0.25">
      <c r="A105" t="s">
        <v>1598</v>
      </c>
      <c r="C105" t="s">
        <v>1061</v>
      </c>
      <c r="G105" t="s">
        <v>277</v>
      </c>
      <c r="L105" t="s">
        <v>1457</v>
      </c>
      <c r="R105" t="s">
        <v>146</v>
      </c>
      <c r="S105">
        <v>20190116</v>
      </c>
      <c r="T105">
        <v>2010</v>
      </c>
      <c r="U105">
        <v>2010</v>
      </c>
      <c r="V105" t="s">
        <v>7</v>
      </c>
      <c r="W105" t="s">
        <v>96</v>
      </c>
      <c r="Y105" t="s">
        <v>149</v>
      </c>
    </row>
    <row r="106" spans="1:50" ht="15" customHeight="1" x14ac:dyDescent="0.25">
      <c r="A106" t="s">
        <v>1598</v>
      </c>
      <c r="C106" t="s">
        <v>1061</v>
      </c>
      <c r="G106" t="s">
        <v>281</v>
      </c>
      <c r="L106" t="s">
        <v>1456</v>
      </c>
      <c r="R106" t="s">
        <v>229</v>
      </c>
      <c r="S106">
        <v>20180121</v>
      </c>
      <c r="T106">
        <v>2019</v>
      </c>
      <c r="U106">
        <v>2019</v>
      </c>
      <c r="V106" t="s">
        <v>230</v>
      </c>
      <c r="W106" t="s">
        <v>96</v>
      </c>
      <c r="Y106" t="s">
        <v>149</v>
      </c>
      <c r="AX106" t="s">
        <v>231</v>
      </c>
    </row>
    <row r="107" spans="1:50" ht="15" customHeight="1" x14ac:dyDescent="0.25">
      <c r="A107" t="s">
        <v>1598</v>
      </c>
      <c r="C107" t="s">
        <v>1061</v>
      </c>
      <c r="G107" t="s">
        <v>262</v>
      </c>
      <c r="S107" s="8" t="s">
        <v>181</v>
      </c>
      <c r="V107" t="s">
        <v>68</v>
      </c>
      <c r="W107" t="s">
        <v>76</v>
      </c>
      <c r="X107" s="123" t="s">
        <v>1128</v>
      </c>
      <c r="Y107" t="s">
        <v>217</v>
      </c>
      <c r="AX107" t="s">
        <v>155</v>
      </c>
    </row>
    <row r="108" spans="1:50" ht="15" customHeight="1" x14ac:dyDescent="0.25">
      <c r="A108" t="s">
        <v>1598</v>
      </c>
      <c r="C108" t="s">
        <v>1061</v>
      </c>
      <c r="G108" t="s">
        <v>266</v>
      </c>
      <c r="L108" t="s">
        <v>1587</v>
      </c>
      <c r="R108" t="s">
        <v>247</v>
      </c>
      <c r="S108" s="8">
        <v>20181210</v>
      </c>
      <c r="T108">
        <v>2014</v>
      </c>
      <c r="U108">
        <v>2014</v>
      </c>
      <c r="V108" s="124" t="s">
        <v>1148</v>
      </c>
      <c r="W108" t="s">
        <v>96</v>
      </c>
      <c r="Y108" t="s">
        <v>163</v>
      </c>
      <c r="AX108" t="s">
        <v>248</v>
      </c>
    </row>
    <row r="109" spans="1:50" ht="15" customHeight="1" x14ac:dyDescent="0.25">
      <c r="A109" t="s">
        <v>1598</v>
      </c>
      <c r="C109" t="s">
        <v>1061</v>
      </c>
      <c r="F109" s="9"/>
      <c r="G109" s="9" t="s">
        <v>251</v>
      </c>
      <c r="S109" s="8"/>
    </row>
    <row r="110" spans="1:50" ht="15" customHeight="1" x14ac:dyDescent="0.25">
      <c r="A110" t="s">
        <v>1598</v>
      </c>
      <c r="C110" t="s">
        <v>1061</v>
      </c>
      <c r="G110" t="s">
        <v>282</v>
      </c>
      <c r="L110" t="s">
        <v>1458</v>
      </c>
      <c r="R110" t="s">
        <v>249</v>
      </c>
      <c r="S110">
        <v>20190121</v>
      </c>
      <c r="T110">
        <v>2015</v>
      </c>
      <c r="U110">
        <v>2015</v>
      </c>
      <c r="V110" t="s">
        <v>7</v>
      </c>
      <c r="W110" t="s">
        <v>96</v>
      </c>
      <c r="Y110" t="s">
        <v>241</v>
      </c>
      <c r="AX110" t="s">
        <v>250</v>
      </c>
    </row>
    <row r="111" spans="1:50" ht="15" customHeight="1" x14ac:dyDescent="0.25">
      <c r="A111" t="s">
        <v>1598</v>
      </c>
      <c r="C111" t="s">
        <v>1061</v>
      </c>
      <c r="G111" t="s">
        <v>252</v>
      </c>
      <c r="L111" t="s">
        <v>1585</v>
      </c>
      <c r="R111" t="s">
        <v>253</v>
      </c>
      <c r="S111" s="8">
        <v>20181210</v>
      </c>
      <c r="T111">
        <v>2014</v>
      </c>
      <c r="U111">
        <v>2014</v>
      </c>
      <c r="V111" s="124" t="s">
        <v>1148</v>
      </c>
      <c r="W111" t="s">
        <v>96</v>
      </c>
      <c r="Y111" t="s">
        <v>163</v>
      </c>
      <c r="AX111" t="s">
        <v>254</v>
      </c>
    </row>
    <row r="112" spans="1:50" ht="15" customHeight="1" x14ac:dyDescent="0.25">
      <c r="A112" t="s">
        <v>1598</v>
      </c>
      <c r="C112" t="s">
        <v>1061</v>
      </c>
      <c r="G112" t="s">
        <v>257</v>
      </c>
      <c r="S112" s="8"/>
      <c r="V112" t="s">
        <v>68</v>
      </c>
      <c r="W112" t="s">
        <v>76</v>
      </c>
      <c r="X112" s="123" t="s">
        <v>1128</v>
      </c>
      <c r="Y112" t="s">
        <v>439</v>
      </c>
    </row>
    <row r="113" spans="1:50" ht="15" customHeight="1" x14ac:dyDescent="0.25">
      <c r="A113" t="s">
        <v>1598</v>
      </c>
      <c r="C113" t="s">
        <v>1061</v>
      </c>
      <c r="G113" t="s">
        <v>255</v>
      </c>
      <c r="L113" t="s">
        <v>1459</v>
      </c>
      <c r="R113" t="s">
        <v>147</v>
      </c>
      <c r="S113">
        <v>20190116</v>
      </c>
      <c r="T113">
        <v>2010</v>
      </c>
      <c r="U113">
        <v>2010</v>
      </c>
      <c r="V113" t="s">
        <v>7</v>
      </c>
      <c r="W113" t="s">
        <v>96</v>
      </c>
      <c r="Y113" t="s">
        <v>149</v>
      </c>
    </row>
    <row r="114" spans="1:50" ht="15" customHeight="1" x14ac:dyDescent="0.25">
      <c r="A114" t="s">
        <v>442</v>
      </c>
      <c r="C114" t="s">
        <v>1061</v>
      </c>
      <c r="L114" t="s">
        <v>1429</v>
      </c>
      <c r="R114" t="s">
        <v>177</v>
      </c>
      <c r="S114">
        <v>20190117</v>
      </c>
      <c r="T114">
        <v>2005</v>
      </c>
      <c r="U114">
        <v>2005</v>
      </c>
      <c r="V114" t="s">
        <v>99</v>
      </c>
      <c r="W114" t="s">
        <v>98</v>
      </c>
      <c r="Y114" t="s">
        <v>94</v>
      </c>
      <c r="AX114" t="s">
        <v>97</v>
      </c>
    </row>
    <row r="115" spans="1:50" ht="15" customHeight="1" x14ac:dyDescent="0.25">
      <c r="A115" t="s">
        <v>442</v>
      </c>
      <c r="C115" t="s">
        <v>1061</v>
      </c>
      <c r="L115" t="s">
        <v>1587</v>
      </c>
      <c r="R115" t="s">
        <v>182</v>
      </c>
      <c r="S115">
        <v>20181210</v>
      </c>
      <c r="T115">
        <v>2014</v>
      </c>
      <c r="U115">
        <v>2014</v>
      </c>
      <c r="V115" s="124" t="s">
        <v>1148</v>
      </c>
      <c r="W115" t="s">
        <v>96</v>
      </c>
      <c r="Y115" t="s">
        <v>94</v>
      </c>
      <c r="AX115" t="s">
        <v>97</v>
      </c>
    </row>
    <row r="116" spans="1:50" ht="15" customHeight="1" x14ac:dyDescent="0.25">
      <c r="A116" t="s">
        <v>442</v>
      </c>
      <c r="C116" t="s">
        <v>1061</v>
      </c>
      <c r="L116" t="s">
        <v>1430</v>
      </c>
      <c r="R116" t="s">
        <v>165</v>
      </c>
      <c r="S116">
        <v>20190117</v>
      </c>
      <c r="T116" t="s">
        <v>169</v>
      </c>
      <c r="U116" t="s">
        <v>168</v>
      </c>
      <c r="V116" t="s">
        <v>167</v>
      </c>
      <c r="W116" t="s">
        <v>166</v>
      </c>
      <c r="X116" s="123" t="s">
        <v>1132</v>
      </c>
      <c r="AX116" t="s">
        <v>197</v>
      </c>
    </row>
    <row r="117" spans="1:50" ht="15" customHeight="1" x14ac:dyDescent="0.25">
      <c r="A117" t="s">
        <v>442</v>
      </c>
      <c r="C117" t="s">
        <v>1061</v>
      </c>
      <c r="G117" t="s">
        <v>188</v>
      </c>
      <c r="L117" t="s">
        <v>1441</v>
      </c>
      <c r="R117" t="s">
        <v>161</v>
      </c>
      <c r="S117">
        <v>20190117</v>
      </c>
      <c r="T117">
        <v>2019</v>
      </c>
      <c r="U117">
        <v>2019</v>
      </c>
      <c r="V117" t="s">
        <v>162</v>
      </c>
      <c r="W117" t="s">
        <v>96</v>
      </c>
      <c r="Y117" t="s">
        <v>163</v>
      </c>
      <c r="AX117" t="s">
        <v>156</v>
      </c>
    </row>
    <row r="118" spans="1:50" ht="15" customHeight="1" x14ac:dyDescent="0.25">
      <c r="A118" t="s">
        <v>442</v>
      </c>
      <c r="C118" t="s">
        <v>1061</v>
      </c>
      <c r="G118" t="s">
        <v>290</v>
      </c>
      <c r="L118" t="s">
        <v>1442</v>
      </c>
      <c r="R118" t="s">
        <v>160</v>
      </c>
      <c r="S118">
        <v>20190117</v>
      </c>
      <c r="T118">
        <v>2018</v>
      </c>
      <c r="U118">
        <v>2018</v>
      </c>
      <c r="V118" t="s">
        <v>162</v>
      </c>
      <c r="W118" t="s">
        <v>96</v>
      </c>
      <c r="Y118" t="s">
        <v>163</v>
      </c>
      <c r="AX118" t="s">
        <v>156</v>
      </c>
    </row>
    <row r="119" spans="1:50" ht="15" customHeight="1" x14ac:dyDescent="0.25">
      <c r="A119" t="s">
        <v>442</v>
      </c>
      <c r="C119" t="s">
        <v>1061</v>
      </c>
      <c r="G119" t="s">
        <v>189</v>
      </c>
      <c r="L119" t="s">
        <v>1443</v>
      </c>
      <c r="R119" t="s">
        <v>159</v>
      </c>
      <c r="S119">
        <v>20190117</v>
      </c>
      <c r="T119">
        <v>2019</v>
      </c>
      <c r="U119">
        <v>2019</v>
      </c>
      <c r="V119" t="s">
        <v>162</v>
      </c>
      <c r="W119" t="s">
        <v>96</v>
      </c>
      <c r="Y119" t="s">
        <v>164</v>
      </c>
      <c r="AX119" t="s">
        <v>157</v>
      </c>
    </row>
    <row r="120" spans="1:50" ht="15" customHeight="1" x14ac:dyDescent="0.25">
      <c r="A120" t="s">
        <v>442</v>
      </c>
      <c r="C120" t="s">
        <v>1061</v>
      </c>
      <c r="G120" t="s">
        <v>291</v>
      </c>
      <c r="L120" t="s">
        <v>1444</v>
      </c>
      <c r="R120" t="s">
        <v>158</v>
      </c>
      <c r="S120">
        <v>20190117</v>
      </c>
      <c r="T120">
        <v>2018</v>
      </c>
      <c r="U120">
        <v>2018</v>
      </c>
      <c r="V120" t="s">
        <v>162</v>
      </c>
      <c r="W120" t="s">
        <v>96</v>
      </c>
      <c r="Y120" t="s">
        <v>164</v>
      </c>
      <c r="AX120" t="s">
        <v>157</v>
      </c>
    </row>
    <row r="121" spans="1:50" ht="15" customHeight="1" x14ac:dyDescent="0.25">
      <c r="A121" t="s">
        <v>442</v>
      </c>
      <c r="C121" t="s">
        <v>1061</v>
      </c>
      <c r="G121" t="s">
        <v>283</v>
      </c>
      <c r="L121" t="s">
        <v>1583</v>
      </c>
      <c r="R121" t="s">
        <v>184</v>
      </c>
      <c r="S121">
        <v>20181210</v>
      </c>
      <c r="T121">
        <v>2014</v>
      </c>
      <c r="U121">
        <v>2014</v>
      </c>
      <c r="V121" s="124" t="s">
        <v>1148</v>
      </c>
      <c r="W121" t="s">
        <v>96</v>
      </c>
      <c r="Y121" t="s">
        <v>218</v>
      </c>
      <c r="AX121" t="s">
        <v>208</v>
      </c>
    </row>
    <row r="122" spans="1:50" ht="15" customHeight="1" x14ac:dyDescent="0.25">
      <c r="A122" t="s">
        <v>442</v>
      </c>
      <c r="C122" t="s">
        <v>1061</v>
      </c>
      <c r="G122" t="s">
        <v>259</v>
      </c>
      <c r="AX122" t="s">
        <v>216</v>
      </c>
    </row>
    <row r="123" spans="1:50" ht="15" customHeight="1" x14ac:dyDescent="0.25">
      <c r="A123" t="s">
        <v>442</v>
      </c>
      <c r="C123" t="s">
        <v>1061</v>
      </c>
      <c r="G123" t="s">
        <v>260</v>
      </c>
    </row>
    <row r="124" spans="1:50" ht="15" customHeight="1" x14ac:dyDescent="0.25">
      <c r="A124" t="s">
        <v>442</v>
      </c>
      <c r="C124" t="s">
        <v>1061</v>
      </c>
      <c r="G124" t="s">
        <v>265</v>
      </c>
      <c r="L124" t="s">
        <v>1582</v>
      </c>
      <c r="R124" t="s">
        <v>245</v>
      </c>
      <c r="S124">
        <v>20181210</v>
      </c>
      <c r="T124">
        <v>2014</v>
      </c>
      <c r="U124">
        <v>2014</v>
      </c>
      <c r="V124" s="124" t="s">
        <v>1148</v>
      </c>
      <c r="W124" t="s">
        <v>96</v>
      </c>
      <c r="Y124" t="s">
        <v>163</v>
      </c>
      <c r="AX124" t="s">
        <v>246</v>
      </c>
    </row>
    <row r="125" spans="1:50" ht="15" customHeight="1" x14ac:dyDescent="0.25">
      <c r="A125" t="s">
        <v>442</v>
      </c>
      <c r="C125" t="s">
        <v>1061</v>
      </c>
      <c r="G125" t="s">
        <v>266</v>
      </c>
      <c r="L125" t="s">
        <v>1587</v>
      </c>
      <c r="R125" t="s">
        <v>247</v>
      </c>
      <c r="S125">
        <v>20181210</v>
      </c>
      <c r="T125">
        <v>2014</v>
      </c>
      <c r="U125">
        <v>2014</v>
      </c>
      <c r="V125" s="124" t="s">
        <v>1148</v>
      </c>
      <c r="W125" t="s">
        <v>96</v>
      </c>
      <c r="Y125" t="s">
        <v>163</v>
      </c>
      <c r="AX125" t="s">
        <v>248</v>
      </c>
    </row>
    <row r="126" spans="1:50" ht="15" customHeight="1" x14ac:dyDescent="0.25">
      <c r="A126" t="s">
        <v>442</v>
      </c>
      <c r="C126" t="s">
        <v>1061</v>
      </c>
      <c r="G126" t="s">
        <v>443</v>
      </c>
      <c r="L126" t="s">
        <v>1586</v>
      </c>
      <c r="T126">
        <v>2014</v>
      </c>
      <c r="U126">
        <v>2014</v>
      </c>
      <c r="V126" s="124" t="s">
        <v>1148</v>
      </c>
      <c r="W126" t="s">
        <v>96</v>
      </c>
      <c r="Y126" t="s">
        <v>163</v>
      </c>
    </row>
    <row r="127" spans="1:50" ht="15" customHeight="1" x14ac:dyDescent="0.25">
      <c r="A127" t="s">
        <v>444</v>
      </c>
      <c r="C127" t="s">
        <v>1061</v>
      </c>
      <c r="G127" t="s">
        <v>172</v>
      </c>
      <c r="L127" t="s">
        <v>1432</v>
      </c>
      <c r="R127" t="s">
        <v>175</v>
      </c>
      <c r="S127">
        <v>20181109</v>
      </c>
      <c r="T127">
        <v>2010</v>
      </c>
      <c r="U127">
        <v>2020</v>
      </c>
      <c r="V127" t="s">
        <v>63</v>
      </c>
      <c r="W127" t="s">
        <v>65</v>
      </c>
      <c r="Y127">
        <v>1000</v>
      </c>
      <c r="AW127" t="s">
        <v>72</v>
      </c>
      <c r="AX127" t="s">
        <v>67</v>
      </c>
    </row>
    <row r="128" spans="1:50" ht="15" customHeight="1" x14ac:dyDescent="0.25">
      <c r="A128" t="s">
        <v>444</v>
      </c>
      <c r="C128" t="s">
        <v>1061</v>
      </c>
      <c r="G128" t="s">
        <v>171</v>
      </c>
      <c r="L128" t="s">
        <v>1431</v>
      </c>
      <c r="R128" t="s">
        <v>174</v>
      </c>
      <c r="S128">
        <v>20181109</v>
      </c>
      <c r="T128">
        <v>2010</v>
      </c>
      <c r="U128">
        <v>2020</v>
      </c>
      <c r="V128" t="s">
        <v>63</v>
      </c>
      <c r="W128" t="s">
        <v>65</v>
      </c>
      <c r="Y128">
        <v>100</v>
      </c>
      <c r="AW128" t="s">
        <v>73</v>
      </c>
      <c r="AX128" t="s">
        <v>67</v>
      </c>
    </row>
    <row r="129" spans="1:50" ht="15" customHeight="1" x14ac:dyDescent="0.25">
      <c r="A129" t="s">
        <v>444</v>
      </c>
      <c r="C129" t="s">
        <v>1061</v>
      </c>
      <c r="G129" t="s">
        <v>173</v>
      </c>
      <c r="L129" t="s">
        <v>1433</v>
      </c>
      <c r="R129" t="s">
        <v>176</v>
      </c>
      <c r="S129">
        <v>20181109</v>
      </c>
      <c r="T129">
        <v>2010</v>
      </c>
      <c r="U129">
        <v>2020</v>
      </c>
      <c r="V129" t="s">
        <v>63</v>
      </c>
      <c r="W129" t="s">
        <v>65</v>
      </c>
      <c r="Y129">
        <v>1000</v>
      </c>
      <c r="AW129" t="s">
        <v>72</v>
      </c>
      <c r="AX129" t="s">
        <v>67</v>
      </c>
    </row>
    <row r="130" spans="1:50" ht="15" customHeight="1" x14ac:dyDescent="0.25">
      <c r="A130" t="s">
        <v>444</v>
      </c>
      <c r="C130" t="s">
        <v>1061</v>
      </c>
      <c r="G130" t="s">
        <v>102</v>
      </c>
      <c r="L130" t="s">
        <v>1460</v>
      </c>
      <c r="R130" t="s">
        <v>121</v>
      </c>
      <c r="S130">
        <v>20190116</v>
      </c>
      <c r="T130">
        <v>2010</v>
      </c>
      <c r="U130">
        <v>2010</v>
      </c>
      <c r="V130" t="s">
        <v>7</v>
      </c>
      <c r="W130" t="s">
        <v>96</v>
      </c>
      <c r="Y130" t="s">
        <v>149</v>
      </c>
    </row>
    <row r="131" spans="1:50" ht="15" customHeight="1" x14ac:dyDescent="0.25">
      <c r="A131" t="s">
        <v>444</v>
      </c>
      <c r="C131" t="s">
        <v>1061</v>
      </c>
      <c r="G131" t="s">
        <v>103</v>
      </c>
      <c r="L131" t="s">
        <v>1461</v>
      </c>
      <c r="R131" t="s">
        <v>122</v>
      </c>
      <c r="S131">
        <v>20190116</v>
      </c>
      <c r="T131">
        <v>2010</v>
      </c>
      <c r="U131">
        <v>2010</v>
      </c>
      <c r="V131" t="s">
        <v>7</v>
      </c>
      <c r="W131" t="s">
        <v>96</v>
      </c>
      <c r="Y131" t="s">
        <v>149</v>
      </c>
    </row>
    <row r="132" spans="1:50" ht="15" customHeight="1" x14ac:dyDescent="0.25">
      <c r="A132" t="s">
        <v>444</v>
      </c>
      <c r="C132" t="s">
        <v>1061</v>
      </c>
      <c r="G132" t="s">
        <v>104</v>
      </c>
      <c r="L132" t="s">
        <v>1462</v>
      </c>
      <c r="R132" t="s">
        <v>123</v>
      </c>
      <c r="S132">
        <v>20190116</v>
      </c>
      <c r="T132">
        <v>2010</v>
      </c>
      <c r="U132">
        <v>2010</v>
      </c>
      <c r="V132" t="s">
        <v>7</v>
      </c>
      <c r="W132" t="s">
        <v>96</v>
      </c>
      <c r="Y132" t="s">
        <v>149</v>
      </c>
    </row>
    <row r="133" spans="1:50" ht="15" customHeight="1" x14ac:dyDescent="0.25">
      <c r="A133" t="s">
        <v>444</v>
      </c>
      <c r="C133" t="s">
        <v>1061</v>
      </c>
      <c r="G133" t="s">
        <v>105</v>
      </c>
      <c r="L133" t="s">
        <v>1463</v>
      </c>
      <c r="R133" t="s">
        <v>124</v>
      </c>
      <c r="S133">
        <v>20190116</v>
      </c>
      <c r="T133">
        <v>2010</v>
      </c>
      <c r="U133">
        <v>2010</v>
      </c>
      <c r="V133" t="s">
        <v>7</v>
      </c>
      <c r="W133" t="s">
        <v>96</v>
      </c>
      <c r="Y133" t="s">
        <v>149</v>
      </c>
    </row>
    <row r="134" spans="1:50" ht="15" customHeight="1" x14ac:dyDescent="0.25">
      <c r="A134" t="s">
        <v>444</v>
      </c>
      <c r="C134" t="s">
        <v>1061</v>
      </c>
      <c r="G134" t="s">
        <v>106</v>
      </c>
      <c r="L134" t="s">
        <v>1464</v>
      </c>
      <c r="R134" t="s">
        <v>125</v>
      </c>
      <c r="S134">
        <v>20190116</v>
      </c>
      <c r="T134">
        <v>2010</v>
      </c>
      <c r="U134">
        <v>2010</v>
      </c>
      <c r="V134" t="s">
        <v>7</v>
      </c>
      <c r="W134" t="s">
        <v>96</v>
      </c>
      <c r="Y134" t="s">
        <v>149</v>
      </c>
    </row>
    <row r="135" spans="1:50" ht="15" customHeight="1" x14ac:dyDescent="0.25">
      <c r="A135" t="s">
        <v>444</v>
      </c>
      <c r="C135" t="s">
        <v>1061</v>
      </c>
      <c r="G135" t="s">
        <v>107</v>
      </c>
      <c r="L135" t="s">
        <v>1465</v>
      </c>
      <c r="R135" t="s">
        <v>126</v>
      </c>
      <c r="S135">
        <v>20190116</v>
      </c>
      <c r="T135">
        <v>2010</v>
      </c>
      <c r="U135">
        <v>2010</v>
      </c>
      <c r="V135" t="s">
        <v>7</v>
      </c>
      <c r="W135" t="s">
        <v>96</v>
      </c>
      <c r="Y135" t="s">
        <v>149</v>
      </c>
    </row>
    <row r="136" spans="1:50" ht="15" customHeight="1" x14ac:dyDescent="0.25">
      <c r="A136" t="s">
        <v>444</v>
      </c>
      <c r="C136" t="s">
        <v>1061</v>
      </c>
      <c r="G136" t="s">
        <v>108</v>
      </c>
      <c r="L136" t="s">
        <v>1466</v>
      </c>
      <c r="R136" t="s">
        <v>128</v>
      </c>
      <c r="S136">
        <v>20190116</v>
      </c>
      <c r="T136">
        <v>2010</v>
      </c>
      <c r="U136">
        <v>2010</v>
      </c>
      <c r="V136" t="s">
        <v>7</v>
      </c>
      <c r="W136" t="s">
        <v>96</v>
      </c>
      <c r="Y136" t="s">
        <v>149</v>
      </c>
    </row>
    <row r="137" spans="1:50" ht="15" customHeight="1" x14ac:dyDescent="0.25">
      <c r="A137" t="s">
        <v>444</v>
      </c>
      <c r="C137" t="s">
        <v>1061</v>
      </c>
      <c r="G137" t="s">
        <v>109</v>
      </c>
      <c r="L137" t="s">
        <v>1467</v>
      </c>
      <c r="R137" t="s">
        <v>129</v>
      </c>
      <c r="S137">
        <v>20190116</v>
      </c>
      <c r="T137">
        <v>2010</v>
      </c>
      <c r="U137">
        <v>2010</v>
      </c>
      <c r="V137" t="s">
        <v>7</v>
      </c>
      <c r="W137" t="s">
        <v>96</v>
      </c>
      <c r="Y137" t="s">
        <v>149</v>
      </c>
    </row>
    <row r="138" spans="1:50" ht="15" customHeight="1" x14ac:dyDescent="0.25">
      <c r="A138" t="s">
        <v>444</v>
      </c>
      <c r="C138" t="s">
        <v>1061</v>
      </c>
      <c r="G138" t="s">
        <v>110</v>
      </c>
      <c r="L138" t="s">
        <v>1468</v>
      </c>
      <c r="R138" t="s">
        <v>130</v>
      </c>
      <c r="S138">
        <v>20190116</v>
      </c>
      <c r="T138">
        <v>2010</v>
      </c>
      <c r="U138">
        <v>2010</v>
      </c>
      <c r="V138" t="s">
        <v>7</v>
      </c>
      <c r="W138" t="s">
        <v>96</v>
      </c>
      <c r="Y138" t="s">
        <v>149</v>
      </c>
    </row>
    <row r="139" spans="1:50" ht="15" customHeight="1" x14ac:dyDescent="0.25">
      <c r="A139" t="s">
        <v>444</v>
      </c>
      <c r="C139" t="s">
        <v>1061</v>
      </c>
      <c r="G139" t="s">
        <v>111</v>
      </c>
      <c r="L139" t="s">
        <v>1469</v>
      </c>
      <c r="R139" t="s">
        <v>131</v>
      </c>
      <c r="S139">
        <v>20190116</v>
      </c>
      <c r="T139">
        <v>2010</v>
      </c>
      <c r="U139">
        <v>2010</v>
      </c>
      <c r="V139" t="s">
        <v>7</v>
      </c>
      <c r="W139" t="s">
        <v>96</v>
      </c>
      <c r="Y139" t="s">
        <v>149</v>
      </c>
    </row>
    <row r="140" spans="1:50" ht="15" customHeight="1" x14ac:dyDescent="0.25">
      <c r="A140" t="s">
        <v>444</v>
      </c>
      <c r="C140" t="s">
        <v>1061</v>
      </c>
      <c r="G140" t="s">
        <v>112</v>
      </c>
      <c r="L140" t="s">
        <v>1470</v>
      </c>
      <c r="R140" t="s">
        <v>133</v>
      </c>
      <c r="S140">
        <v>20190116</v>
      </c>
      <c r="T140">
        <v>2010</v>
      </c>
      <c r="U140">
        <v>2010</v>
      </c>
      <c r="V140" t="s">
        <v>7</v>
      </c>
      <c r="W140" t="s">
        <v>96</v>
      </c>
      <c r="Y140" t="s">
        <v>149</v>
      </c>
    </row>
    <row r="141" spans="1:50" ht="15" customHeight="1" x14ac:dyDescent="0.25">
      <c r="A141" t="s">
        <v>444</v>
      </c>
      <c r="C141" t="s">
        <v>1061</v>
      </c>
      <c r="G141" t="s">
        <v>113</v>
      </c>
      <c r="L141" t="s">
        <v>1471</v>
      </c>
      <c r="R141" t="s">
        <v>134</v>
      </c>
      <c r="S141">
        <v>20190116</v>
      </c>
      <c r="T141">
        <v>2010</v>
      </c>
      <c r="U141">
        <v>2010</v>
      </c>
      <c r="V141" t="s">
        <v>7</v>
      </c>
      <c r="W141" t="s">
        <v>96</v>
      </c>
      <c r="Y141" t="s">
        <v>149</v>
      </c>
    </row>
    <row r="142" spans="1:50" ht="15" customHeight="1" x14ac:dyDescent="0.25">
      <c r="A142" t="s">
        <v>444</v>
      </c>
      <c r="C142" t="s">
        <v>1061</v>
      </c>
      <c r="G142" t="s">
        <v>114</v>
      </c>
      <c r="L142" t="s">
        <v>1472</v>
      </c>
      <c r="R142" t="s">
        <v>135</v>
      </c>
      <c r="S142">
        <v>20190116</v>
      </c>
      <c r="T142">
        <v>2010</v>
      </c>
      <c r="U142">
        <v>2010</v>
      </c>
      <c r="V142" t="s">
        <v>7</v>
      </c>
      <c r="W142" t="s">
        <v>96</v>
      </c>
      <c r="Y142" t="s">
        <v>149</v>
      </c>
    </row>
    <row r="143" spans="1:50" ht="15" customHeight="1" x14ac:dyDescent="0.25">
      <c r="A143" t="s">
        <v>444</v>
      </c>
      <c r="C143" t="s">
        <v>1061</v>
      </c>
      <c r="G143" t="s">
        <v>115</v>
      </c>
      <c r="L143" t="s">
        <v>1473</v>
      </c>
      <c r="R143" t="s">
        <v>136</v>
      </c>
      <c r="S143">
        <v>20190116</v>
      </c>
      <c r="T143">
        <v>2010</v>
      </c>
      <c r="U143">
        <v>2010</v>
      </c>
      <c r="V143" t="s">
        <v>7</v>
      </c>
      <c r="W143" t="s">
        <v>96</v>
      </c>
      <c r="Y143" t="s">
        <v>149</v>
      </c>
    </row>
    <row r="144" spans="1:50" ht="15" customHeight="1" x14ac:dyDescent="0.25">
      <c r="A144" t="s">
        <v>444</v>
      </c>
      <c r="C144" t="s">
        <v>1061</v>
      </c>
      <c r="G144" t="s">
        <v>116</v>
      </c>
      <c r="L144" t="s">
        <v>1474</v>
      </c>
      <c r="R144" t="s">
        <v>137</v>
      </c>
      <c r="S144">
        <v>20190116</v>
      </c>
      <c r="T144">
        <v>2010</v>
      </c>
      <c r="U144">
        <v>2010</v>
      </c>
      <c r="V144" t="s">
        <v>7</v>
      </c>
      <c r="W144" t="s">
        <v>96</v>
      </c>
      <c r="Y144" t="s">
        <v>149</v>
      </c>
    </row>
    <row r="145" spans="1:50" ht="15" customHeight="1" x14ac:dyDescent="0.25">
      <c r="A145" t="s">
        <v>444</v>
      </c>
      <c r="C145" t="s">
        <v>1061</v>
      </c>
      <c r="G145" t="s">
        <v>117</v>
      </c>
      <c r="L145" t="s">
        <v>1475</v>
      </c>
      <c r="R145" t="s">
        <v>138</v>
      </c>
      <c r="S145">
        <v>20190116</v>
      </c>
      <c r="T145">
        <v>2010</v>
      </c>
      <c r="U145">
        <v>2010</v>
      </c>
      <c r="V145" t="s">
        <v>7</v>
      </c>
      <c r="W145" t="s">
        <v>96</v>
      </c>
      <c r="Y145" t="s">
        <v>149</v>
      </c>
    </row>
    <row r="146" spans="1:50" ht="15" customHeight="1" x14ac:dyDescent="0.25">
      <c r="A146" t="s">
        <v>444</v>
      </c>
      <c r="C146" t="s">
        <v>1061</v>
      </c>
      <c r="G146" t="s">
        <v>118</v>
      </c>
      <c r="L146" t="s">
        <v>1476</v>
      </c>
      <c r="R146" t="s">
        <v>139</v>
      </c>
      <c r="S146">
        <v>20190116</v>
      </c>
      <c r="T146">
        <v>2010</v>
      </c>
      <c r="U146">
        <v>2010</v>
      </c>
      <c r="V146" t="s">
        <v>7</v>
      </c>
      <c r="W146" t="s">
        <v>96</v>
      </c>
      <c r="Y146" t="s">
        <v>149</v>
      </c>
    </row>
    <row r="147" spans="1:50" ht="15" customHeight="1" x14ac:dyDescent="0.25">
      <c r="A147" t="s">
        <v>444</v>
      </c>
      <c r="C147" t="s">
        <v>1061</v>
      </c>
      <c r="G147" t="s">
        <v>119</v>
      </c>
      <c r="L147" t="s">
        <v>1477</v>
      </c>
      <c r="R147" t="s">
        <v>140</v>
      </c>
      <c r="S147">
        <v>20190116</v>
      </c>
      <c r="T147">
        <v>2010</v>
      </c>
      <c r="U147">
        <v>2010</v>
      </c>
      <c r="V147" t="s">
        <v>7</v>
      </c>
      <c r="W147" t="s">
        <v>96</v>
      </c>
      <c r="Y147" t="s">
        <v>149</v>
      </c>
    </row>
    <row r="148" spans="1:50" ht="15" customHeight="1" x14ac:dyDescent="0.25">
      <c r="A148" t="s">
        <v>444</v>
      </c>
      <c r="C148" t="s">
        <v>1061</v>
      </c>
      <c r="G148" t="s">
        <v>150</v>
      </c>
      <c r="L148" t="s">
        <v>1478</v>
      </c>
      <c r="R148" t="s">
        <v>141</v>
      </c>
      <c r="S148">
        <v>20190116</v>
      </c>
      <c r="T148">
        <v>2010</v>
      </c>
      <c r="U148">
        <v>2010</v>
      </c>
      <c r="V148" t="s">
        <v>7</v>
      </c>
      <c r="W148" t="s">
        <v>96</v>
      </c>
      <c r="Y148" t="s">
        <v>149</v>
      </c>
    </row>
    <row r="149" spans="1:50" ht="15" customHeight="1" x14ac:dyDescent="0.25">
      <c r="A149" t="s">
        <v>444</v>
      </c>
      <c r="C149" t="s">
        <v>1061</v>
      </c>
      <c r="G149" t="s">
        <v>151</v>
      </c>
      <c r="L149" t="s">
        <v>1479</v>
      </c>
      <c r="R149" t="s">
        <v>142</v>
      </c>
      <c r="S149">
        <v>20190116</v>
      </c>
      <c r="T149">
        <v>2010</v>
      </c>
      <c r="U149">
        <v>2010</v>
      </c>
      <c r="V149" t="s">
        <v>7</v>
      </c>
      <c r="W149" t="s">
        <v>96</v>
      </c>
      <c r="Y149" t="s">
        <v>149</v>
      </c>
    </row>
    <row r="150" spans="1:50" ht="15" customHeight="1" x14ac:dyDescent="0.25">
      <c r="A150" t="s">
        <v>444</v>
      </c>
      <c r="C150" t="s">
        <v>1061</v>
      </c>
      <c r="G150" t="s">
        <v>152</v>
      </c>
      <c r="L150" t="s">
        <v>1480</v>
      </c>
      <c r="R150" t="s">
        <v>143</v>
      </c>
      <c r="S150">
        <v>20190116</v>
      </c>
      <c r="T150">
        <v>2010</v>
      </c>
      <c r="U150">
        <v>2010</v>
      </c>
      <c r="V150" t="s">
        <v>7</v>
      </c>
      <c r="W150" t="s">
        <v>96</v>
      </c>
      <c r="Y150" t="s">
        <v>149</v>
      </c>
    </row>
    <row r="151" spans="1:50" ht="15" customHeight="1" x14ac:dyDescent="0.25">
      <c r="A151" t="s">
        <v>444</v>
      </c>
      <c r="C151" t="s">
        <v>1061</v>
      </c>
      <c r="G151" t="s">
        <v>153</v>
      </c>
      <c r="L151" t="s">
        <v>1481</v>
      </c>
      <c r="R151" t="s">
        <v>144</v>
      </c>
      <c r="S151">
        <v>20190116</v>
      </c>
      <c r="T151">
        <v>2010</v>
      </c>
      <c r="U151">
        <v>2010</v>
      </c>
      <c r="V151" t="s">
        <v>7</v>
      </c>
      <c r="W151" t="s">
        <v>96</v>
      </c>
      <c r="Y151" t="s">
        <v>149</v>
      </c>
    </row>
    <row r="152" spans="1:50" ht="15" customHeight="1" x14ac:dyDescent="0.25">
      <c r="A152" t="s">
        <v>444</v>
      </c>
      <c r="C152" t="s">
        <v>1061</v>
      </c>
      <c r="G152" t="s">
        <v>154</v>
      </c>
      <c r="L152" t="s">
        <v>1482</v>
      </c>
      <c r="R152" t="s">
        <v>148</v>
      </c>
      <c r="S152">
        <v>20190116</v>
      </c>
      <c r="T152">
        <v>2010</v>
      </c>
      <c r="U152">
        <v>2010</v>
      </c>
      <c r="V152" t="s">
        <v>7</v>
      </c>
      <c r="W152" t="s">
        <v>96</v>
      </c>
      <c r="Y152" t="s">
        <v>149</v>
      </c>
    </row>
    <row r="153" spans="1:50" ht="15" customHeight="1" x14ac:dyDescent="0.25">
      <c r="A153" t="s">
        <v>444</v>
      </c>
      <c r="C153" t="s">
        <v>1061</v>
      </c>
      <c r="G153" t="s">
        <v>192</v>
      </c>
      <c r="L153" t="s">
        <v>1451</v>
      </c>
      <c r="R153" t="s">
        <v>190</v>
      </c>
      <c r="S153">
        <v>20190111</v>
      </c>
      <c r="T153">
        <v>2018</v>
      </c>
      <c r="U153" t="s">
        <v>195</v>
      </c>
      <c r="V153" t="s">
        <v>194</v>
      </c>
      <c r="W153" t="s">
        <v>96</v>
      </c>
      <c r="Y153" t="s">
        <v>149</v>
      </c>
      <c r="AW153" t="s">
        <v>362</v>
      </c>
    </row>
    <row r="154" spans="1:50" ht="15" customHeight="1" x14ac:dyDescent="0.25">
      <c r="A154" t="s">
        <v>444</v>
      </c>
      <c r="C154" t="s">
        <v>1061</v>
      </c>
      <c r="G154" t="s">
        <v>214</v>
      </c>
      <c r="R154" t="s">
        <v>215</v>
      </c>
      <c r="U154" t="s">
        <v>207</v>
      </c>
      <c r="W154" t="s">
        <v>96</v>
      </c>
      <c r="Y154" t="s">
        <v>163</v>
      </c>
    </row>
    <row r="155" spans="1:50" ht="15" customHeight="1" x14ac:dyDescent="0.25">
      <c r="A155" t="s">
        <v>1598</v>
      </c>
      <c r="C155" t="s">
        <v>1117</v>
      </c>
      <c r="F155" s="28" t="s">
        <v>1106</v>
      </c>
      <c r="G155" t="s">
        <v>289</v>
      </c>
      <c r="L155" t="s">
        <v>1435</v>
      </c>
      <c r="N155" t="s">
        <v>1103</v>
      </c>
      <c r="P155" s="8">
        <v>4326</v>
      </c>
      <c r="R155" t="s">
        <v>1136</v>
      </c>
      <c r="S155">
        <v>20181109</v>
      </c>
      <c r="T155">
        <v>2010</v>
      </c>
      <c r="U155">
        <v>2020</v>
      </c>
      <c r="V155" s="123" t="s">
        <v>1129</v>
      </c>
      <c r="W155" t="s">
        <v>1130</v>
      </c>
      <c r="X155" s="123" t="s">
        <v>1131</v>
      </c>
      <c r="Y155">
        <v>100</v>
      </c>
      <c r="AO155" s="8">
        <v>1</v>
      </c>
      <c r="AW155" t="s">
        <v>71</v>
      </c>
      <c r="AX155" t="s">
        <v>67</v>
      </c>
    </row>
    <row r="156" spans="1:50" ht="15" customHeight="1" x14ac:dyDescent="0.25">
      <c r="A156" t="s">
        <v>1598</v>
      </c>
      <c r="C156" t="s">
        <v>1117</v>
      </c>
      <c r="F156" s="28" t="s">
        <v>1118</v>
      </c>
      <c r="G156" t="s">
        <v>289</v>
      </c>
      <c r="L156" t="s">
        <v>1434</v>
      </c>
      <c r="N156" t="s">
        <v>1103</v>
      </c>
      <c r="P156" s="8">
        <v>4326</v>
      </c>
      <c r="R156" t="s">
        <v>1136</v>
      </c>
      <c r="S156">
        <v>20181109</v>
      </c>
      <c r="T156">
        <v>2010</v>
      </c>
      <c r="U156">
        <v>2020</v>
      </c>
      <c r="V156" s="123" t="s">
        <v>1129</v>
      </c>
      <c r="W156" t="s">
        <v>1130</v>
      </c>
      <c r="X156" s="123" t="s">
        <v>1131</v>
      </c>
      <c r="Y156">
        <v>100</v>
      </c>
      <c r="AO156" s="8">
        <v>1</v>
      </c>
      <c r="AW156" t="s">
        <v>71</v>
      </c>
      <c r="AX156" t="s">
        <v>67</v>
      </c>
    </row>
    <row r="157" spans="1:50" ht="15" customHeight="1" x14ac:dyDescent="0.25">
      <c r="A157" t="s">
        <v>1598</v>
      </c>
      <c r="C157" t="s">
        <v>1117</v>
      </c>
      <c r="F157" t="s">
        <v>1098</v>
      </c>
      <c r="G157" t="s">
        <v>1110</v>
      </c>
      <c r="L157" t="s">
        <v>1420</v>
      </c>
      <c r="N157" t="s">
        <v>1104</v>
      </c>
      <c r="P157" s="8">
        <v>4326</v>
      </c>
      <c r="R157" s="123" t="s">
        <v>1108</v>
      </c>
      <c r="S157">
        <v>20190409</v>
      </c>
      <c r="T157">
        <v>2017</v>
      </c>
      <c r="U157">
        <v>2017</v>
      </c>
      <c r="V157" t="s">
        <v>99</v>
      </c>
      <c r="W157" t="s">
        <v>1134</v>
      </c>
      <c r="X157" t="s">
        <v>1133</v>
      </c>
      <c r="Y157" t="s">
        <v>95</v>
      </c>
    </row>
    <row r="158" spans="1:50" ht="15" customHeight="1" x14ac:dyDescent="0.25">
      <c r="A158" t="s">
        <v>1598</v>
      </c>
      <c r="C158" t="s">
        <v>1117</v>
      </c>
      <c r="F158" t="s">
        <v>1081</v>
      </c>
      <c r="G158" t="s">
        <v>1111</v>
      </c>
      <c r="L158" t="s">
        <v>1421</v>
      </c>
      <c r="N158" t="s">
        <v>1104</v>
      </c>
      <c r="P158" s="8">
        <v>4326</v>
      </c>
      <c r="R158" s="123" t="s">
        <v>1108</v>
      </c>
      <c r="S158">
        <v>20190409</v>
      </c>
      <c r="T158">
        <v>2017</v>
      </c>
      <c r="U158">
        <v>2017</v>
      </c>
      <c r="V158" t="s">
        <v>99</v>
      </c>
      <c r="W158" t="s">
        <v>1134</v>
      </c>
      <c r="X158" t="s">
        <v>1133</v>
      </c>
      <c r="Y158" t="s">
        <v>91</v>
      </c>
    </row>
    <row r="159" spans="1:50" ht="15" customHeight="1" x14ac:dyDescent="0.25">
      <c r="A159" t="s">
        <v>1598</v>
      </c>
      <c r="C159" t="s">
        <v>1117</v>
      </c>
      <c r="F159" t="s">
        <v>1070</v>
      </c>
      <c r="G159" t="s">
        <v>1112</v>
      </c>
      <c r="L159" t="s">
        <v>1422</v>
      </c>
      <c r="N159" t="s">
        <v>1104</v>
      </c>
      <c r="P159" s="8">
        <v>4326</v>
      </c>
      <c r="R159" s="123" t="s">
        <v>1108</v>
      </c>
      <c r="S159">
        <v>20190409</v>
      </c>
      <c r="T159">
        <v>2017</v>
      </c>
      <c r="U159">
        <v>2017</v>
      </c>
      <c r="V159" t="s">
        <v>99</v>
      </c>
      <c r="W159" t="s">
        <v>1134</v>
      </c>
      <c r="X159" t="s">
        <v>1133</v>
      </c>
      <c r="Y159" t="s">
        <v>92</v>
      </c>
      <c r="AX159" t="s">
        <v>170</v>
      </c>
    </row>
    <row r="160" spans="1:50" ht="15" customHeight="1" x14ac:dyDescent="0.25">
      <c r="A160" t="s">
        <v>1598</v>
      </c>
      <c r="C160" t="s">
        <v>1117</v>
      </c>
      <c r="F160" t="s">
        <v>1135</v>
      </c>
      <c r="G160" t="s">
        <v>1113</v>
      </c>
      <c r="L160" t="s">
        <v>1423</v>
      </c>
      <c r="N160" t="s">
        <v>1104</v>
      </c>
      <c r="P160" s="8">
        <v>4326</v>
      </c>
      <c r="R160" t="s">
        <v>1109</v>
      </c>
      <c r="S160">
        <v>20190409</v>
      </c>
      <c r="T160">
        <v>2017</v>
      </c>
      <c r="U160">
        <v>2017</v>
      </c>
      <c r="V160" t="s">
        <v>99</v>
      </c>
      <c r="W160" t="s">
        <v>1134</v>
      </c>
      <c r="X160" t="s">
        <v>1133</v>
      </c>
      <c r="Y160" t="s">
        <v>93</v>
      </c>
    </row>
    <row r="161" spans="1:50" ht="15" customHeight="1" x14ac:dyDescent="0.25">
      <c r="A161" t="s">
        <v>1598</v>
      </c>
      <c r="C161" t="s">
        <v>1117</v>
      </c>
      <c r="F161" t="s">
        <v>1098</v>
      </c>
      <c r="G161" t="s">
        <v>258</v>
      </c>
      <c r="V161" t="s">
        <v>68</v>
      </c>
      <c r="W161" t="s">
        <v>76</v>
      </c>
      <c r="X161" s="123" t="s">
        <v>1128</v>
      </c>
      <c r="Y161" t="s">
        <v>94</v>
      </c>
      <c r="AW161" t="s">
        <v>77</v>
      </c>
      <c r="AX161" t="s">
        <v>155</v>
      </c>
    </row>
    <row r="162" spans="1:50" ht="15" customHeight="1" x14ac:dyDescent="0.25">
      <c r="A162" t="s">
        <v>1598</v>
      </c>
      <c r="C162" t="s">
        <v>1117</v>
      </c>
      <c r="F162" t="s">
        <v>1099</v>
      </c>
      <c r="G162" t="s">
        <v>272</v>
      </c>
      <c r="L162" t="s">
        <v>1436</v>
      </c>
      <c r="N162" t="s">
        <v>1105</v>
      </c>
      <c r="R162" s="123" t="s">
        <v>120</v>
      </c>
      <c r="S162">
        <v>20190116</v>
      </c>
      <c r="T162">
        <v>2010</v>
      </c>
      <c r="U162">
        <v>2010</v>
      </c>
      <c r="V162" t="s">
        <v>7</v>
      </c>
      <c r="W162" t="s">
        <v>96</v>
      </c>
      <c r="Y162" t="s">
        <v>92</v>
      </c>
    </row>
  </sheetData>
  <autoFilter ref="A1:AX162" xr:uid="{6FEED1B3-BE18-48B5-8BAC-E83DBF4F2846}"/>
  <conditionalFormatting sqref="E38:E39 G31:G33 E34:F35 G45:G46">
    <cfRule type="expression" dxfId="126" priority="215">
      <formula>OR(ISERR(FIND("Requires", $S31))=FALSE,ISERR(FIND("Could", $S31))=FALSE)</formula>
    </cfRule>
    <cfRule type="expression" dxfId="125" priority="216">
      <formula>OR(ISERR(FIND("Future", $S31))=FALSE,ISERR(FIND("Data not identified", $B31))=FALSE,ISERR(FIND("Cannot", $S31))=FALSE)</formula>
    </cfRule>
    <cfRule type="expression" dxfId="124" priority="217">
      <formula>OR(ISERR(FIND("Cleaned", $S31))=FALSE,ISERR(FIND("Ready", $S31))=FALSE)</formula>
    </cfRule>
    <cfRule type="expression" dxfId="123" priority="218">
      <formula>ISERR(FIND("Data preparation", $S31))=FALSE</formula>
    </cfRule>
    <cfRule type="expression" dxfId="122" priority="219">
      <formula>ISERR(FIND("Completed", $S31))=FALSE</formula>
    </cfRule>
    <cfRule type="expression" dxfId="121" priority="220">
      <formula>ISERR(FIND("No longer required", $S31))=FALSE</formula>
    </cfRule>
  </conditionalFormatting>
  <conditionalFormatting sqref="E40">
    <cfRule type="expression" dxfId="120" priority="2">
      <formula>OR(ISERR(FIND("Requires", $S40))=FALSE,ISERR(FIND("Could", $S40))=FALSE)</formula>
    </cfRule>
    <cfRule type="expression" dxfId="119" priority="3">
      <formula>OR(ISERR(FIND("Future", $S40))=FALSE,ISERR(FIND("Data not identified", $B40))=FALSE,ISERR(FIND("Cannot", $S40))=FALSE)</formula>
    </cfRule>
    <cfRule type="expression" dxfId="118" priority="4">
      <formula>OR(ISERR(FIND("Cleaned", $S40))=FALSE,ISERR(FIND("Ready", $S40))=FALSE)</formula>
    </cfRule>
    <cfRule type="expression" dxfId="117" priority="5">
      <formula>ISERR(FIND("Data preparation", $S40))=FALSE</formula>
    </cfRule>
    <cfRule type="expression" dxfId="116" priority="6">
      <formula>ISERR(FIND("Completed", $S40))=FALSE</formula>
    </cfRule>
    <cfRule type="expression" dxfId="115" priority="7">
      <formula>ISERR(FIND("No longer required", $S40))=FALSE</formula>
    </cfRule>
  </conditionalFormatting>
  <conditionalFormatting sqref="G1:G1048576">
    <cfRule type="duplicateValues" dxfId="114" priority="1"/>
  </conditionalFormatting>
  <hyperlinks>
    <hyperlink ref="R82" r:id="rId1" xr:uid="{E6710642-89B4-42DA-9476-8C3287695B1C}"/>
    <hyperlink ref="R78" r:id="rId2" xr:uid="{EB1745BC-59D1-45E0-81F0-65F7EB018EB5}"/>
    <hyperlink ref="R79" r:id="rId3" xr:uid="{C58D0FFC-B11F-4EAB-9A77-D759ACD6BED8}"/>
    <hyperlink ref="R80" r:id="rId4" xr:uid="{0AF9A6B8-F9B5-4620-9751-3ABA4C44E86B}"/>
    <hyperlink ref="X38" r:id="rId5" xr:uid="{339321AC-DE37-4F8F-8B3A-5DA62CDC43E5}"/>
    <hyperlink ref="X107" r:id="rId6" xr:uid="{D9B75098-543B-406C-8F52-1C0A9AA99D29}"/>
    <hyperlink ref="X112" r:id="rId7" xr:uid="{0A82854A-65B6-4651-8C69-38DA0CB8E2A9}"/>
    <hyperlink ref="V76" r:id="rId8" xr:uid="{E077251B-A289-42E3-9749-496FB5498FFE}"/>
    <hyperlink ref="V77" r:id="rId9" xr:uid="{9D393E10-A7B3-49C6-AF18-7C453A75297A}"/>
    <hyperlink ref="X76" r:id="rId10" xr:uid="{6D5668FB-7887-4179-B285-F7435095B4A2}"/>
    <hyperlink ref="X77" r:id="rId11" xr:uid="{D0D6CA9B-1B3D-4DB1-A287-191D8AEEBB68}"/>
    <hyperlink ref="X116" r:id="rId12" xr:uid="{A7F5A979-A104-4AFC-9200-CF0867C024B8}"/>
    <hyperlink ref="R162" r:id="rId13" xr:uid="{53197098-6EF0-4B56-86B3-DD4C6AEB1AFF}"/>
    <hyperlink ref="R157" r:id="rId14" xr:uid="{C4EA3EC9-AA72-4837-A09C-E8C2C1890704}"/>
    <hyperlink ref="R158" r:id="rId15" xr:uid="{C0870552-9BCA-4435-A002-45579AA061F8}"/>
    <hyperlink ref="R159" r:id="rId16" xr:uid="{7FCE17F7-539A-4F4B-8EE8-EC17329917C8}"/>
    <hyperlink ref="X161" r:id="rId17" xr:uid="{4539D320-CF1F-4AD7-AC8A-FCFED17E8EAF}"/>
    <hyperlink ref="V155" r:id="rId18" xr:uid="{375A1514-2A50-40C6-AF7F-22667EA1F6C5}"/>
    <hyperlink ref="V156" r:id="rId19" xr:uid="{793A2BB4-35C2-4392-B180-86A3B189523E}"/>
    <hyperlink ref="X155" r:id="rId20" xr:uid="{CC793976-8B1E-4D46-80E4-1A8C2E2C8668}"/>
    <hyperlink ref="X156" r:id="rId21" xr:uid="{E8D3AD64-1109-4593-BF85-6325E13B9ED4}"/>
    <hyperlink ref="R2" r:id="rId22" xr:uid="{0AAED898-DC6A-4F03-8977-C81C529D4DC7}"/>
    <hyperlink ref="R6" r:id="rId23" display="http://www.bangkok.go.th/" xr:uid="{14E2AAE9-CCA1-4FD2-97F3-9C64015E062C}"/>
    <hyperlink ref="R8" r:id="rId24" xr:uid="{469FEF47-9982-4A0F-84F3-13FE7A62270B}"/>
    <hyperlink ref="R36" r:id="rId25" xr:uid="{3C2274CC-9AAF-401A-9D83-338C954C847D}"/>
    <hyperlink ref="X8" r:id="rId26" xr:uid="{2943F4BD-7BFA-48AD-81B9-163B893CC266}"/>
    <hyperlink ref="X36" r:id="rId27" xr:uid="{AD8652D5-AC78-4731-8DDD-59802D2CA508}"/>
    <hyperlink ref="R37" r:id="rId28" xr:uid="{1651F413-04F6-49EF-A202-F0CB42511848}"/>
    <hyperlink ref="X37" r:id="rId29" xr:uid="{A11C11A4-FA10-4D11-B882-4F9BBA90E4B9}"/>
    <hyperlink ref="R94"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93" r:id="rId31" xr:uid="{E40420CA-F082-476F-A696-37F830A5D770}"/>
    <hyperlink ref="R87"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75" r:id="rId39" xr:uid="{63673581-4DB8-4219-8F18-336BB010E14B}"/>
    <hyperlink ref="X74" r:id="rId40" xr:uid="{D649C1F5-A0ED-4DE8-896A-9A4FDA7B1C2A}"/>
    <hyperlink ref="X39" r:id="rId41" xr:uid="{F7664A6C-1E62-444A-8D6D-B2B09C4D4C2F}"/>
    <hyperlink ref="X66" r:id="rId42" xr:uid="{6696B3A6-8141-4C17-B8C1-F592FF8A0701}"/>
    <hyperlink ref="X65" r:id="rId43" xr:uid="{5F058C0C-D3B4-4CFE-B3DF-395D9AFB480C}"/>
    <hyperlink ref="X44" r:id="rId44" xr:uid="{82F86EA8-4EBB-4FA5-8D1F-A073438D3BC4}"/>
    <hyperlink ref="X52" r:id="rId45" xr:uid="{F8D541D3-979D-426A-88C8-DE6CFFB7CB64}"/>
    <hyperlink ref="R35" r:id="rId46" xr:uid="{DDB375E0-7618-47C0-8A99-6FB157E56446}"/>
    <hyperlink ref="R34"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466</v>
      </c>
      <c r="B1" s="91" t="s">
        <v>468</v>
      </c>
      <c r="C1" s="91" t="s">
        <v>469</v>
      </c>
      <c r="D1" s="90" t="s">
        <v>1062</v>
      </c>
      <c r="E1" s="90" t="s">
        <v>1487</v>
      </c>
      <c r="F1" s="90" t="s">
        <v>1488</v>
      </c>
      <c r="G1" s="90" t="s">
        <v>1489</v>
      </c>
    </row>
    <row r="2" spans="1:7" x14ac:dyDescent="0.25">
      <c r="A2" t="s">
        <v>470</v>
      </c>
      <c r="B2" s="4" t="s">
        <v>471</v>
      </c>
      <c r="C2" s="4" t="s">
        <v>472</v>
      </c>
      <c r="D2" s="28" t="s">
        <v>1073</v>
      </c>
      <c r="E2" s="28" t="s">
        <v>1073</v>
      </c>
      <c r="F2" s="28" t="s">
        <v>1073</v>
      </c>
      <c r="G2" s="28" t="s">
        <v>1073</v>
      </c>
    </row>
    <row r="3" spans="1:7" x14ac:dyDescent="0.25">
      <c r="A3" t="s">
        <v>547</v>
      </c>
      <c r="B3" s="4" t="s">
        <v>1082</v>
      </c>
      <c r="C3" s="4" t="s">
        <v>1085</v>
      </c>
      <c r="D3" s="28" t="s">
        <v>1061</v>
      </c>
      <c r="E3" s="28" t="s">
        <v>1117</v>
      </c>
      <c r="F3" s="28" t="s">
        <v>1485</v>
      </c>
      <c r="G3" s="28" t="s">
        <v>1486</v>
      </c>
    </row>
    <row r="4" spans="1:7" x14ac:dyDescent="0.25">
      <c r="A4" t="s">
        <v>573</v>
      </c>
      <c r="B4" s="4" t="s">
        <v>1082</v>
      </c>
      <c r="C4" s="4" t="s">
        <v>1093</v>
      </c>
    </row>
    <row r="5" spans="1:7" x14ac:dyDescent="0.25">
      <c r="A5" t="s">
        <v>697</v>
      </c>
      <c r="B5" s="4" t="s">
        <v>1082</v>
      </c>
      <c r="C5" s="4" t="s">
        <v>1083</v>
      </c>
      <c r="D5" s="28" t="s">
        <v>1084</v>
      </c>
      <c r="E5" s="28" t="s">
        <v>1084</v>
      </c>
      <c r="F5" s="28" t="s">
        <v>1084</v>
      </c>
      <c r="G5" s="28" t="s">
        <v>1084</v>
      </c>
    </row>
    <row r="6" spans="1:7" x14ac:dyDescent="0.25">
      <c r="A6" t="s">
        <v>553</v>
      </c>
      <c r="B6" s="4" t="s">
        <v>1082</v>
      </c>
      <c r="C6" s="4" t="s">
        <v>1086</v>
      </c>
      <c r="D6" s="28" t="s">
        <v>1063</v>
      </c>
      <c r="E6" s="28" t="s">
        <v>1063</v>
      </c>
      <c r="F6" s="28" t="s">
        <v>1063</v>
      </c>
      <c r="G6" s="28" t="s">
        <v>1063</v>
      </c>
    </row>
    <row r="7" spans="1:7" x14ac:dyDescent="0.25">
      <c r="A7" t="s">
        <v>555</v>
      </c>
      <c r="B7" s="4" t="s">
        <v>1082</v>
      </c>
      <c r="C7" s="4" t="s">
        <v>1087</v>
      </c>
      <c r="D7" s="28" t="s">
        <v>1192</v>
      </c>
      <c r="E7" s="28" t="s">
        <v>92</v>
      </c>
      <c r="F7" s="28" t="s">
        <v>92</v>
      </c>
      <c r="G7" s="28" t="s">
        <v>92</v>
      </c>
    </row>
    <row r="8" spans="1:7" x14ac:dyDescent="0.25">
      <c r="A8" t="s">
        <v>557</v>
      </c>
      <c r="B8" s="4" t="s">
        <v>1082</v>
      </c>
      <c r="C8" s="4" t="s">
        <v>1088</v>
      </c>
      <c r="D8" s="28" t="s">
        <v>1193</v>
      </c>
      <c r="E8" s="28" t="s">
        <v>1194</v>
      </c>
      <c r="F8" s="28" t="s">
        <v>1490</v>
      </c>
      <c r="G8" s="28" t="s">
        <v>1491</v>
      </c>
    </row>
    <row r="9" spans="1:7" x14ac:dyDescent="0.25">
      <c r="A9" t="s">
        <v>473</v>
      </c>
      <c r="B9" s="4" t="s">
        <v>471</v>
      </c>
      <c r="C9" s="4" t="s">
        <v>474</v>
      </c>
      <c r="D9" s="28">
        <v>2018</v>
      </c>
      <c r="E9" s="28">
        <v>2018</v>
      </c>
      <c r="F9" s="28">
        <v>2018</v>
      </c>
      <c r="G9" s="28">
        <v>2018</v>
      </c>
    </row>
    <row r="10" spans="1:7" x14ac:dyDescent="0.25">
      <c r="A10" t="s">
        <v>475</v>
      </c>
      <c r="B10" s="4" t="s">
        <v>471</v>
      </c>
      <c r="C10" s="4" t="s">
        <v>535</v>
      </c>
      <c r="D10" s="28" t="s">
        <v>476</v>
      </c>
      <c r="E10" s="28" t="s">
        <v>476</v>
      </c>
      <c r="F10" s="28" t="s">
        <v>476</v>
      </c>
      <c r="G10" s="28" t="s">
        <v>476</v>
      </c>
    </row>
    <row r="11" spans="1:7" x14ac:dyDescent="0.25">
      <c r="A11" t="s">
        <v>477</v>
      </c>
      <c r="B11" s="4" t="s">
        <v>471</v>
      </c>
      <c r="C11" s="4" t="s">
        <v>478</v>
      </c>
      <c r="D11" s="28">
        <v>32647</v>
      </c>
      <c r="E11" s="28">
        <v>32647</v>
      </c>
      <c r="F11" s="28">
        <v>32647</v>
      </c>
      <c r="G11" s="28">
        <v>32647</v>
      </c>
    </row>
    <row r="12" spans="1:7" x14ac:dyDescent="0.25">
      <c r="A12" t="s">
        <v>479</v>
      </c>
      <c r="B12" s="4" t="s">
        <v>471</v>
      </c>
      <c r="C12" s="4" t="s">
        <v>481</v>
      </c>
      <c r="D12" s="28" t="s">
        <v>480</v>
      </c>
      <c r="E12" s="28" t="s">
        <v>480</v>
      </c>
      <c r="F12" s="28" t="s">
        <v>480</v>
      </c>
      <c r="G12" s="28" t="s">
        <v>480</v>
      </c>
    </row>
    <row r="13" spans="1:7" x14ac:dyDescent="0.25">
      <c r="A13" t="s">
        <v>482</v>
      </c>
      <c r="B13" s="4" t="s">
        <v>471</v>
      </c>
      <c r="C13" s="4" t="s">
        <v>484</v>
      </c>
      <c r="D13" s="28" t="s">
        <v>483</v>
      </c>
      <c r="E13" s="28" t="s">
        <v>483</v>
      </c>
      <c r="F13" s="28" t="s">
        <v>483</v>
      </c>
      <c r="G13" s="28" t="s">
        <v>483</v>
      </c>
    </row>
    <row r="14" spans="1:7" x14ac:dyDescent="0.25">
      <c r="A14" t="s">
        <v>485</v>
      </c>
      <c r="B14" s="4" t="s">
        <v>471</v>
      </c>
      <c r="C14" s="4" t="s">
        <v>486</v>
      </c>
      <c r="D14" s="28">
        <v>10000</v>
      </c>
      <c r="E14" s="28">
        <v>10000</v>
      </c>
      <c r="F14" s="28">
        <v>10000</v>
      </c>
      <c r="G14" s="28">
        <v>10000</v>
      </c>
    </row>
    <row r="15" spans="1:7" x14ac:dyDescent="0.25">
      <c r="A15" t="s">
        <v>1121</v>
      </c>
      <c r="B15" s="4" t="s">
        <v>471</v>
      </c>
      <c r="C15" s="4" t="s">
        <v>1122</v>
      </c>
      <c r="D15" s="28" t="s">
        <v>1123</v>
      </c>
      <c r="E15" s="28" t="s">
        <v>1123</v>
      </c>
      <c r="F15" s="28" t="s">
        <v>1123</v>
      </c>
      <c r="G15" s="28" t="s">
        <v>1123</v>
      </c>
    </row>
    <row r="16" spans="1:7" x14ac:dyDescent="0.25">
      <c r="A16" t="s">
        <v>487</v>
      </c>
      <c r="B16" s="4" t="s">
        <v>471</v>
      </c>
      <c r="C16" s="4" t="s">
        <v>488</v>
      </c>
      <c r="D16" s="28">
        <v>3200</v>
      </c>
      <c r="E16" s="28">
        <v>3200</v>
      </c>
      <c r="F16" s="28">
        <v>3200</v>
      </c>
      <c r="G16" s="28">
        <v>3200</v>
      </c>
    </row>
    <row r="17" spans="1:7" x14ac:dyDescent="0.25">
      <c r="A17" t="s">
        <v>489</v>
      </c>
      <c r="B17" s="4" t="s">
        <v>471</v>
      </c>
      <c r="C17" s="4" t="s">
        <v>490</v>
      </c>
      <c r="D17" s="28">
        <v>3200</v>
      </c>
      <c r="E17" s="28">
        <v>3200</v>
      </c>
      <c r="F17" s="28">
        <v>3200</v>
      </c>
      <c r="G17" s="28">
        <v>3200</v>
      </c>
    </row>
    <row r="18" spans="1:7" x14ac:dyDescent="0.25">
      <c r="A18" t="s">
        <v>1526</v>
      </c>
      <c r="B18" s="4" t="s">
        <v>471</v>
      </c>
      <c r="C18" s="4" t="s">
        <v>491</v>
      </c>
      <c r="D18" s="28">
        <v>6</v>
      </c>
      <c r="E18" s="28">
        <v>6</v>
      </c>
      <c r="F18" s="28">
        <v>6</v>
      </c>
      <c r="G18" s="28">
        <v>6</v>
      </c>
    </row>
    <row r="19" spans="1:7" x14ac:dyDescent="0.25">
      <c r="A19" t="s">
        <v>575</v>
      </c>
      <c r="B19" s="4" t="s">
        <v>471</v>
      </c>
      <c r="C19" s="4" t="s">
        <v>1092</v>
      </c>
      <c r="D19" s="28">
        <v>0</v>
      </c>
      <c r="E19" s="28">
        <v>0</v>
      </c>
      <c r="F19" s="28">
        <v>0</v>
      </c>
      <c r="G19" s="28">
        <v>0</v>
      </c>
    </row>
    <row r="20" spans="1:7" x14ac:dyDescent="0.25">
      <c r="A20" t="s">
        <v>1137</v>
      </c>
      <c r="B20" s="4" t="s">
        <v>1097</v>
      </c>
      <c r="C20" s="4" t="s">
        <v>1175</v>
      </c>
    </row>
    <row r="21" spans="1:7" x14ac:dyDescent="0.25">
      <c r="A21" t="s">
        <v>1138</v>
      </c>
      <c r="B21" s="4" t="s">
        <v>1097</v>
      </c>
      <c r="C21" s="4" t="s">
        <v>1176</v>
      </c>
    </row>
    <row r="22" spans="1:7" x14ac:dyDescent="0.25">
      <c r="A22" t="s">
        <v>1178</v>
      </c>
      <c r="B22" s="4" t="s">
        <v>1097</v>
      </c>
      <c r="C22" s="4" t="s">
        <v>1177</v>
      </c>
      <c r="D22" s="28" t="s">
        <v>1164</v>
      </c>
      <c r="E22" s="28" t="s">
        <v>1164</v>
      </c>
      <c r="F22" s="28" t="s">
        <v>1164</v>
      </c>
      <c r="G22" s="28" t="s">
        <v>1164</v>
      </c>
    </row>
    <row r="23" spans="1:7" x14ac:dyDescent="0.25">
      <c r="A23" t="s">
        <v>1201</v>
      </c>
      <c r="B23" s="4" t="s">
        <v>1097</v>
      </c>
      <c r="C23" s="4" t="s">
        <v>1202</v>
      </c>
      <c r="D23" s="28" t="s">
        <v>1203</v>
      </c>
    </row>
    <row r="24" spans="1:7" x14ac:dyDescent="0.25">
      <c r="A24" t="s">
        <v>1139</v>
      </c>
      <c r="B24" s="4" t="s">
        <v>493</v>
      </c>
      <c r="C24" s="4" t="s">
        <v>531</v>
      </c>
      <c r="D24" s="28" t="s">
        <v>1074</v>
      </c>
      <c r="E24" s="28" t="s">
        <v>1074</v>
      </c>
      <c r="F24" s="28" t="s">
        <v>1074</v>
      </c>
      <c r="G24" s="28" t="s">
        <v>1074</v>
      </c>
    </row>
    <row r="25" spans="1:7" x14ac:dyDescent="0.25">
      <c r="A25" t="s">
        <v>492</v>
      </c>
      <c r="B25" s="4" t="s">
        <v>493</v>
      </c>
      <c r="C25" s="4" t="s">
        <v>495</v>
      </c>
      <c r="D25" s="28" t="s">
        <v>530</v>
      </c>
      <c r="E25" s="28" t="s">
        <v>530</v>
      </c>
      <c r="F25" s="28" t="s">
        <v>530</v>
      </c>
      <c r="G25" s="28" t="s">
        <v>530</v>
      </c>
    </row>
    <row r="26" spans="1:7" x14ac:dyDescent="0.25">
      <c r="A26" t="s">
        <v>494</v>
      </c>
      <c r="B26" s="4" t="s">
        <v>493</v>
      </c>
      <c r="C26" s="4" t="s">
        <v>495</v>
      </c>
      <c r="D26" s="28">
        <v>5433</v>
      </c>
      <c r="E26" s="28">
        <v>5433</v>
      </c>
      <c r="F26" s="28">
        <v>5433</v>
      </c>
      <c r="G26" s="28">
        <v>5433</v>
      </c>
    </row>
    <row r="27" spans="1:7" x14ac:dyDescent="0.25">
      <c r="A27" t="s">
        <v>496</v>
      </c>
      <c r="B27" s="4" t="s">
        <v>493</v>
      </c>
      <c r="C27" s="4" t="s">
        <v>495</v>
      </c>
      <c r="D27" s="28" t="s">
        <v>532</v>
      </c>
      <c r="E27" s="28" t="s">
        <v>532</v>
      </c>
      <c r="F27" s="28" t="s">
        <v>532</v>
      </c>
      <c r="G27" s="28" t="s">
        <v>532</v>
      </c>
    </row>
    <row r="28" spans="1:7" x14ac:dyDescent="0.25">
      <c r="A28" t="s">
        <v>497</v>
      </c>
      <c r="B28" s="4" t="s">
        <v>493</v>
      </c>
      <c r="C28" s="4" t="s">
        <v>495</v>
      </c>
      <c r="D28" s="28" t="s">
        <v>533</v>
      </c>
      <c r="E28" s="28" t="s">
        <v>533</v>
      </c>
      <c r="F28" s="28" t="s">
        <v>533</v>
      </c>
      <c r="G28" s="28" t="s">
        <v>533</v>
      </c>
    </row>
    <row r="29" spans="1:7" x14ac:dyDescent="0.25">
      <c r="A29" t="s">
        <v>698</v>
      </c>
      <c r="B29" s="4" t="s">
        <v>1115</v>
      </c>
      <c r="C29" s="4" t="s">
        <v>1089</v>
      </c>
      <c r="D29" s="28" t="s">
        <v>1505</v>
      </c>
      <c r="E29" s="28" t="s">
        <v>1505</v>
      </c>
      <c r="F29" s="28" t="s">
        <v>1505</v>
      </c>
      <c r="G29" s="28" t="s">
        <v>1505</v>
      </c>
    </row>
    <row r="30" spans="1:7" x14ac:dyDescent="0.25">
      <c r="A30" t="s">
        <v>1090</v>
      </c>
      <c r="B30" s="4" t="s">
        <v>1115</v>
      </c>
      <c r="C30" s="4" t="s">
        <v>1091</v>
      </c>
      <c r="D30" s="28">
        <v>20191007</v>
      </c>
      <c r="E30" s="28">
        <v>20191007</v>
      </c>
      <c r="F30" s="28">
        <v>20191007</v>
      </c>
      <c r="G30" s="28">
        <v>20191007</v>
      </c>
    </row>
    <row r="31" spans="1:7" x14ac:dyDescent="0.25">
      <c r="A31" t="s">
        <v>561</v>
      </c>
      <c r="B31" s="4" t="s">
        <v>1115</v>
      </c>
      <c r="C31" s="4" t="s">
        <v>1483</v>
      </c>
      <c r="D31" s="123" t="s">
        <v>1484</v>
      </c>
      <c r="E31" s="123" t="s">
        <v>1484</v>
      </c>
      <c r="F31" s="123" t="s">
        <v>1484</v>
      </c>
      <c r="G31" s="123" t="s">
        <v>1484</v>
      </c>
    </row>
    <row r="32" spans="1:7" x14ac:dyDescent="0.25">
      <c r="A32" t="s">
        <v>1114</v>
      </c>
      <c r="B32" s="4" t="s">
        <v>1115</v>
      </c>
      <c r="C32" s="4" t="s">
        <v>1116</v>
      </c>
      <c r="D32" s="28" t="str">
        <f>"False"</f>
        <v>False</v>
      </c>
      <c r="E32" s="28" t="str">
        <f>"False"</f>
        <v>False</v>
      </c>
      <c r="F32" s="28" t="str">
        <f>"False"</f>
        <v>False</v>
      </c>
      <c r="G32" s="28" t="str">
        <f>"False"</f>
        <v>False</v>
      </c>
    </row>
    <row r="33" spans="1:7" x14ac:dyDescent="0.25">
      <c r="A33" t="s">
        <v>1075</v>
      </c>
      <c r="B33" s="4" t="s">
        <v>498</v>
      </c>
      <c r="C33" s="4" t="s">
        <v>1078</v>
      </c>
      <c r="D33" s="28" t="b">
        <v>0</v>
      </c>
      <c r="E33" s="28" t="b">
        <v>0</v>
      </c>
      <c r="F33" s="28" t="b">
        <v>0</v>
      </c>
      <c r="G33" s="28" t="b">
        <v>0</v>
      </c>
    </row>
    <row r="34" spans="1:7" x14ac:dyDescent="0.25">
      <c r="A34" t="s">
        <v>1076</v>
      </c>
      <c r="B34" s="4" t="s">
        <v>498</v>
      </c>
      <c r="C34" s="4" t="s">
        <v>1079</v>
      </c>
    </row>
    <row r="35" spans="1:7" x14ac:dyDescent="0.25">
      <c r="A35" t="s">
        <v>1077</v>
      </c>
      <c r="B35" s="4" t="s">
        <v>498</v>
      </c>
      <c r="C35" s="4" t="s">
        <v>1080</v>
      </c>
    </row>
    <row r="36" spans="1:7" x14ac:dyDescent="0.25">
      <c r="A36" t="s">
        <v>1168</v>
      </c>
      <c r="B36" s="4" t="s">
        <v>498</v>
      </c>
      <c r="C36" s="4" t="s">
        <v>1064</v>
      </c>
      <c r="D36" s="28" t="s">
        <v>1151</v>
      </c>
      <c r="E36" s="28" t="s">
        <v>1153</v>
      </c>
      <c r="F36" s="28" t="s">
        <v>1153</v>
      </c>
      <c r="G36" s="28" t="s">
        <v>1153</v>
      </c>
    </row>
    <row r="37" spans="1:7" x14ac:dyDescent="0.25">
      <c r="A37" t="s">
        <v>1169</v>
      </c>
      <c r="B37" s="4" t="s">
        <v>498</v>
      </c>
      <c r="C37" s="4" t="s">
        <v>1150</v>
      </c>
      <c r="D37" s="28" t="s">
        <v>1167</v>
      </c>
      <c r="E37" s="28" t="s">
        <v>1146</v>
      </c>
      <c r="F37" s="28" t="s">
        <v>1146</v>
      </c>
      <c r="G37" s="28" t="s">
        <v>1146</v>
      </c>
    </row>
    <row r="38" spans="1:7" x14ac:dyDescent="0.25">
      <c r="A38" t="s">
        <v>1170</v>
      </c>
      <c r="B38" s="4" t="s">
        <v>498</v>
      </c>
      <c r="C38" s="4" t="s">
        <v>1156</v>
      </c>
      <c r="D38" s="28" t="s">
        <v>1166</v>
      </c>
      <c r="E38" s="28" t="s">
        <v>1154</v>
      </c>
      <c r="F38" s="28" t="s">
        <v>1154</v>
      </c>
      <c r="G38" s="28" t="s">
        <v>1154</v>
      </c>
    </row>
    <row r="39" spans="1:7" x14ac:dyDescent="0.25">
      <c r="A39" t="s">
        <v>1187</v>
      </c>
      <c r="B39" s="4" t="s">
        <v>498</v>
      </c>
      <c r="C39" s="4" t="s">
        <v>1188</v>
      </c>
      <c r="D39" s="28" t="s">
        <v>1189</v>
      </c>
      <c r="E39" s="28" t="s">
        <v>1190</v>
      </c>
      <c r="F39" s="28" t="s">
        <v>1190</v>
      </c>
      <c r="G39" s="28" t="s">
        <v>1190</v>
      </c>
    </row>
    <row r="40" spans="1:7" x14ac:dyDescent="0.25">
      <c r="A40" t="s">
        <v>1171</v>
      </c>
      <c r="B40" s="4" t="s">
        <v>498</v>
      </c>
      <c r="C40" s="4" t="s">
        <v>1172</v>
      </c>
      <c r="D40" s="28" t="s">
        <v>1152</v>
      </c>
      <c r="E40" s="28" t="s">
        <v>1155</v>
      </c>
      <c r="F40" s="28" t="s">
        <v>1155</v>
      </c>
      <c r="G40" s="28" t="s">
        <v>1155</v>
      </c>
    </row>
    <row r="41" spans="1:7" x14ac:dyDescent="0.25">
      <c r="A41" t="s">
        <v>1179</v>
      </c>
      <c r="B41" s="4" t="s">
        <v>498</v>
      </c>
      <c r="C41" s="4" t="s">
        <v>1181</v>
      </c>
      <c r="D41" s="28" t="s">
        <v>1184</v>
      </c>
      <c r="E41" s="28" t="s">
        <v>1191</v>
      </c>
      <c r="F41" s="28" t="s">
        <v>1191</v>
      </c>
      <c r="G41" s="28" t="s">
        <v>1191</v>
      </c>
    </row>
    <row r="42" spans="1:7" x14ac:dyDescent="0.25">
      <c r="A42" t="s">
        <v>1180</v>
      </c>
      <c r="B42" s="4" t="s">
        <v>498</v>
      </c>
      <c r="C42" s="4" t="s">
        <v>1182</v>
      </c>
      <c r="D42" s="28" t="s">
        <v>1185</v>
      </c>
      <c r="E42" s="28" t="s">
        <v>1186</v>
      </c>
      <c r="F42" s="28" t="s">
        <v>1186</v>
      </c>
      <c r="G42" s="28" t="s">
        <v>1186</v>
      </c>
    </row>
    <row r="43" spans="1:7" x14ac:dyDescent="0.25">
      <c r="A43" t="s">
        <v>1119</v>
      </c>
      <c r="B43" s="4" t="s">
        <v>498</v>
      </c>
      <c r="C43" s="4" t="s">
        <v>1120</v>
      </c>
      <c r="D43" s="28" t="s">
        <v>93</v>
      </c>
      <c r="E43" s="28" t="s">
        <v>93</v>
      </c>
      <c r="F43" s="28" t="s">
        <v>93</v>
      </c>
      <c r="G43" s="28" t="s">
        <v>93</v>
      </c>
    </row>
    <row r="44" spans="1:7" x14ac:dyDescent="0.25">
      <c r="A44" t="s">
        <v>1173</v>
      </c>
      <c r="B44" s="4" t="s">
        <v>498</v>
      </c>
      <c r="C44" s="4" t="s">
        <v>1174</v>
      </c>
      <c r="D44" s="28" t="b">
        <v>1</v>
      </c>
      <c r="E44" s="28" t="b">
        <v>1</v>
      </c>
      <c r="F44" s="28" t="b">
        <v>1</v>
      </c>
      <c r="G44" s="28" t="b">
        <v>1</v>
      </c>
    </row>
    <row r="45" spans="1:7" x14ac:dyDescent="0.25">
      <c r="A45" t="s">
        <v>1197</v>
      </c>
      <c r="B45" s="4" t="s">
        <v>498</v>
      </c>
      <c r="C45" s="4" t="s">
        <v>1198</v>
      </c>
    </row>
    <row r="46" spans="1:7" x14ac:dyDescent="0.25">
      <c r="A46" t="s">
        <v>1067</v>
      </c>
      <c r="B46" s="4" t="s">
        <v>498</v>
      </c>
      <c r="C46" s="4" t="s">
        <v>1163</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1532</v>
      </c>
      <c r="B49" s="4" t="s">
        <v>224</v>
      </c>
      <c r="C49" s="4" t="s">
        <v>1527</v>
      </c>
      <c r="D49" s="28" t="s">
        <v>1197</v>
      </c>
      <c r="E49" s="28" t="s">
        <v>1197</v>
      </c>
      <c r="F49" s="28" t="s">
        <v>1197</v>
      </c>
      <c r="G49" s="28" t="s">
        <v>1197</v>
      </c>
    </row>
    <row r="50" spans="1:7" x14ac:dyDescent="0.25">
      <c r="A50" t="s">
        <v>1533</v>
      </c>
      <c r="B50" s="4" t="s">
        <v>224</v>
      </c>
      <c r="C50" s="4" t="s">
        <v>1529</v>
      </c>
      <c r="D50" s="28" t="s">
        <v>1097</v>
      </c>
      <c r="E50" s="28" t="s">
        <v>1097</v>
      </c>
      <c r="F50" s="28" t="s">
        <v>1097</v>
      </c>
      <c r="G50" s="28" t="s">
        <v>1097</v>
      </c>
    </row>
    <row r="51" spans="1:7" x14ac:dyDescent="0.25">
      <c r="A51" t="s">
        <v>1535</v>
      </c>
      <c r="B51" s="4" t="s">
        <v>224</v>
      </c>
      <c r="C51" s="4" t="s">
        <v>1528</v>
      </c>
      <c r="D51" s="28" t="s">
        <v>1530</v>
      </c>
      <c r="E51" s="28" t="s">
        <v>1530</v>
      </c>
      <c r="F51" s="28" t="s">
        <v>1530</v>
      </c>
      <c r="G51" s="28" t="s">
        <v>1530</v>
      </c>
    </row>
    <row r="52" spans="1:7" x14ac:dyDescent="0.25">
      <c r="A52" t="s">
        <v>499</v>
      </c>
      <c r="B52" s="4" t="s">
        <v>500</v>
      </c>
      <c r="C52" s="4" t="s">
        <v>501</v>
      </c>
      <c r="D52" s="28" t="s">
        <v>534</v>
      </c>
      <c r="E52" s="28" t="s">
        <v>534</v>
      </c>
      <c r="F52" s="28" t="s">
        <v>534</v>
      </c>
      <c r="G52" s="28" t="s">
        <v>534</v>
      </c>
    </row>
    <row r="53" spans="1:7" x14ac:dyDescent="0.25">
      <c r="A53" t="s">
        <v>559</v>
      </c>
      <c r="B53" s="4" t="s">
        <v>500</v>
      </c>
      <c r="C53" s="4" t="s">
        <v>1140</v>
      </c>
      <c r="D53" s="28" t="s">
        <v>1141</v>
      </c>
      <c r="E53" s="28" t="s">
        <v>1141</v>
      </c>
      <c r="F53" s="28" t="s">
        <v>1141</v>
      </c>
      <c r="G53" s="28" t="s">
        <v>1141</v>
      </c>
    </row>
    <row r="54" spans="1:7" x14ac:dyDescent="0.25">
      <c r="A54" t="s">
        <v>1142</v>
      </c>
      <c r="B54" s="4" t="s">
        <v>500</v>
      </c>
      <c r="C54" s="4" t="s">
        <v>1143</v>
      </c>
      <c r="D54" s="28">
        <v>30</v>
      </c>
      <c r="E54" s="28">
        <v>30</v>
      </c>
      <c r="F54" s="28">
        <v>30</v>
      </c>
      <c r="G54" s="28">
        <v>30</v>
      </c>
    </row>
    <row r="55" spans="1:7" x14ac:dyDescent="0.25">
      <c r="A55" t="s">
        <v>1071</v>
      </c>
      <c r="B55" s="4" t="s">
        <v>502</v>
      </c>
      <c r="C55" s="4" t="s">
        <v>1072</v>
      </c>
      <c r="D55" s="28">
        <v>12</v>
      </c>
      <c r="E55" s="28">
        <v>12</v>
      </c>
      <c r="F55" s="28">
        <v>12</v>
      </c>
      <c r="G55" s="28">
        <v>12</v>
      </c>
    </row>
    <row r="56" spans="1:7" x14ac:dyDescent="0.25">
      <c r="A56" t="s">
        <v>503</v>
      </c>
      <c r="B56" s="4" t="s">
        <v>502</v>
      </c>
      <c r="C56" s="4" t="s">
        <v>495</v>
      </c>
      <c r="D56" s="28" t="s">
        <v>504</v>
      </c>
      <c r="E56" s="28" t="s">
        <v>504</v>
      </c>
      <c r="F56" s="28" t="s">
        <v>504</v>
      </c>
      <c r="G56" s="28" t="s">
        <v>504</v>
      </c>
    </row>
    <row r="57" spans="1:7" x14ac:dyDescent="0.25">
      <c r="A57" t="s">
        <v>505</v>
      </c>
      <c r="B57" s="4" t="s">
        <v>502</v>
      </c>
      <c r="C57" s="4" t="s">
        <v>495</v>
      </c>
      <c r="D57" s="28" t="s">
        <v>506</v>
      </c>
      <c r="E57" s="28" t="s">
        <v>506</v>
      </c>
      <c r="F57" s="28" t="s">
        <v>506</v>
      </c>
      <c r="G57" s="28" t="s">
        <v>506</v>
      </c>
    </row>
    <row r="58" spans="1:7" x14ac:dyDescent="0.25">
      <c r="A58" t="s">
        <v>507</v>
      </c>
      <c r="B58" s="4" t="s">
        <v>508</v>
      </c>
      <c r="C58" s="4" t="s">
        <v>509</v>
      </c>
      <c r="D58" s="28">
        <v>1600</v>
      </c>
      <c r="E58" s="28">
        <v>1600</v>
      </c>
      <c r="F58" s="28">
        <v>1600</v>
      </c>
      <c r="G58" s="28">
        <v>1600</v>
      </c>
    </row>
    <row r="59" spans="1:7" x14ac:dyDescent="0.25">
      <c r="A59" t="s">
        <v>510</v>
      </c>
      <c r="B59" s="4" t="s">
        <v>508</v>
      </c>
      <c r="C59" s="4" t="s">
        <v>511</v>
      </c>
      <c r="D59" s="28">
        <v>500</v>
      </c>
      <c r="E59" s="28">
        <v>500</v>
      </c>
      <c r="F59" s="28">
        <v>500</v>
      </c>
      <c r="G59" s="28">
        <v>500</v>
      </c>
    </row>
    <row r="60" spans="1:7" x14ac:dyDescent="0.25">
      <c r="A60" t="s">
        <v>512</v>
      </c>
      <c r="B60" s="4" t="s">
        <v>508</v>
      </c>
      <c r="C60" s="4" t="s">
        <v>513</v>
      </c>
      <c r="D60" s="28">
        <v>50</v>
      </c>
      <c r="E60" s="28">
        <v>50</v>
      </c>
      <c r="F60" s="28">
        <v>50</v>
      </c>
      <c r="G60" s="28">
        <v>50</v>
      </c>
    </row>
    <row r="61" spans="1:7" x14ac:dyDescent="0.25">
      <c r="A61" t="s">
        <v>514</v>
      </c>
      <c r="B61" s="4" t="s">
        <v>508</v>
      </c>
      <c r="C61" s="4" t="s">
        <v>515</v>
      </c>
      <c r="D61" s="28">
        <v>3200</v>
      </c>
      <c r="E61" s="28">
        <v>3200</v>
      </c>
      <c r="F61" s="28">
        <v>3200</v>
      </c>
      <c r="G61" s="28">
        <v>3200</v>
      </c>
    </row>
    <row r="62" spans="1:7" x14ac:dyDescent="0.25">
      <c r="A62" t="s">
        <v>699</v>
      </c>
      <c r="B62" s="4" t="s">
        <v>508</v>
      </c>
      <c r="C62" s="4" t="s">
        <v>1094</v>
      </c>
    </row>
    <row r="63" spans="1:7" x14ac:dyDescent="0.25">
      <c r="A63" t="s">
        <v>516</v>
      </c>
      <c r="B63" s="4" t="s">
        <v>508</v>
      </c>
      <c r="C63" s="4" t="s">
        <v>517</v>
      </c>
      <c r="D63" s="28">
        <v>3200</v>
      </c>
      <c r="E63" s="28">
        <v>3200</v>
      </c>
      <c r="F63" s="28">
        <v>3200</v>
      </c>
      <c r="G63" s="28">
        <v>3200</v>
      </c>
    </row>
    <row r="64" spans="1:7" x14ac:dyDescent="0.25">
      <c r="A64" t="s">
        <v>518</v>
      </c>
      <c r="B64" s="4" t="s">
        <v>519</v>
      </c>
      <c r="C64" s="4" t="s">
        <v>520</v>
      </c>
      <c r="D64" s="28">
        <v>5</v>
      </c>
      <c r="E64" s="28">
        <v>5</v>
      </c>
      <c r="F64" s="28">
        <v>5</v>
      </c>
      <c r="G64" s="28">
        <v>5</v>
      </c>
    </row>
    <row r="65" spans="1:7" x14ac:dyDescent="0.25">
      <c r="A65" t="s">
        <v>521</v>
      </c>
      <c r="B65" s="4" t="s">
        <v>522</v>
      </c>
      <c r="C65" s="4" t="s">
        <v>523</v>
      </c>
      <c r="D65" s="28">
        <v>50</v>
      </c>
      <c r="E65" s="28">
        <v>50</v>
      </c>
      <c r="F65" s="28">
        <v>50</v>
      </c>
      <c r="G65" s="28">
        <v>50</v>
      </c>
    </row>
    <row r="66" spans="1:7" x14ac:dyDescent="0.25">
      <c r="A66" t="s">
        <v>524</v>
      </c>
      <c r="B66" s="4" t="s">
        <v>525</v>
      </c>
      <c r="C66" s="4" t="s">
        <v>526</v>
      </c>
      <c r="D66" s="28" t="s">
        <v>525</v>
      </c>
      <c r="E66" s="28" t="s">
        <v>525</v>
      </c>
      <c r="F66" s="28" t="s">
        <v>525</v>
      </c>
      <c r="G66" s="28" t="s">
        <v>525</v>
      </c>
    </row>
    <row r="67" spans="1:7" x14ac:dyDescent="0.25">
      <c r="A67" t="s">
        <v>527</v>
      </c>
      <c r="B67" s="4" t="s">
        <v>525</v>
      </c>
      <c r="C67" s="4" t="s">
        <v>529</v>
      </c>
      <c r="D67" s="28" t="s">
        <v>528</v>
      </c>
      <c r="E67" s="28" t="s">
        <v>528</v>
      </c>
      <c r="F67" s="28" t="s">
        <v>528</v>
      </c>
      <c r="G67" s="28" t="s">
        <v>528</v>
      </c>
    </row>
    <row r="68" spans="1:7" x14ac:dyDescent="0.25">
      <c r="A68" t="s">
        <v>1124</v>
      </c>
      <c r="B68" s="4" t="s">
        <v>1125</v>
      </c>
      <c r="C68" s="4" t="s">
        <v>1126</v>
      </c>
      <c r="D68" s="28" t="s">
        <v>1412</v>
      </c>
      <c r="E68" s="28" t="s">
        <v>1412</v>
      </c>
      <c r="F68" s="28" t="s">
        <v>1412</v>
      </c>
      <c r="G68" s="28" t="s">
        <v>1412</v>
      </c>
    </row>
    <row r="69" spans="1:7" x14ac:dyDescent="0.25">
      <c r="A69" t="s">
        <v>1292</v>
      </c>
      <c r="B69" s="4" t="s">
        <v>1293</v>
      </c>
      <c r="C69" s="4" t="s">
        <v>1296</v>
      </c>
      <c r="D69" s="28" t="s">
        <v>1333</v>
      </c>
      <c r="E69" s="28" t="s">
        <v>1333</v>
      </c>
      <c r="F69" s="28" t="s">
        <v>1333</v>
      </c>
      <c r="G69" s="28" t="s">
        <v>1333</v>
      </c>
    </row>
    <row r="70" spans="1:7" x14ac:dyDescent="0.25">
      <c r="A70" t="s">
        <v>1294</v>
      </c>
      <c r="B70" s="4" t="s">
        <v>1293</v>
      </c>
      <c r="C70" s="4" t="s">
        <v>1295</v>
      </c>
      <c r="D70" s="28">
        <v>1.1000000000000001</v>
      </c>
      <c r="E70" s="28">
        <v>1.1000000000000001</v>
      </c>
      <c r="F70" s="28">
        <v>1.1000000000000001</v>
      </c>
      <c r="G70" s="28">
        <v>1.1000000000000001</v>
      </c>
    </row>
    <row r="71" spans="1:7" x14ac:dyDescent="0.25">
      <c r="A71" t="s">
        <v>1297</v>
      </c>
      <c r="B71" s="4" t="s">
        <v>1293</v>
      </c>
      <c r="C71" s="4" t="s">
        <v>1298</v>
      </c>
      <c r="D71" s="28" t="s">
        <v>1299</v>
      </c>
      <c r="E71" s="28" t="s">
        <v>1300</v>
      </c>
      <c r="F71" s="28" t="s">
        <v>1300</v>
      </c>
      <c r="G71" s="28" t="s">
        <v>1300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379</v>
      </c>
      <c r="B1" s="31" t="s">
        <v>1243</v>
      </c>
      <c r="C1" s="31" t="s">
        <v>4</v>
      </c>
      <c r="D1" s="3" t="s">
        <v>5</v>
      </c>
      <c r="E1" s="48" t="s">
        <v>296</v>
      </c>
      <c r="F1" s="48" t="s">
        <v>352</v>
      </c>
      <c r="G1" s="227" t="s">
        <v>244</v>
      </c>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11"/>
      <c r="BH1" s="231" t="s">
        <v>448</v>
      </c>
      <c r="BI1" s="231"/>
      <c r="BJ1" s="231"/>
      <c r="BK1" s="67"/>
      <c r="BL1" s="87" t="s">
        <v>434</v>
      </c>
      <c r="BM1" s="87"/>
      <c r="BN1" s="87"/>
    </row>
    <row r="2" spans="1:66" s="10" customFormat="1" ht="184.5" customHeight="1" x14ac:dyDescent="0.3">
      <c r="A2" s="29"/>
      <c r="B2" s="29"/>
      <c r="C2" s="29"/>
      <c r="D2" s="29"/>
      <c r="E2" s="49"/>
      <c r="F2" s="49"/>
      <c r="G2" s="33" t="s">
        <v>288</v>
      </c>
      <c r="H2" s="33" t="s">
        <v>436</v>
      </c>
      <c r="I2" s="33" t="s">
        <v>437</v>
      </c>
      <c r="J2" s="33" t="s">
        <v>438</v>
      </c>
      <c r="K2" s="33" t="s">
        <v>289</v>
      </c>
      <c r="L2" s="33" t="s">
        <v>271</v>
      </c>
      <c r="M2" s="33" t="s">
        <v>272</v>
      </c>
      <c r="N2" s="33" t="s">
        <v>258</v>
      </c>
      <c r="O2" s="33" t="s">
        <v>353</v>
      </c>
      <c r="P2" s="33" t="s">
        <v>355</v>
      </c>
      <c r="Q2" s="33" t="s">
        <v>356</v>
      </c>
      <c r="R2" s="33" t="s">
        <v>354</v>
      </c>
      <c r="S2" s="33" t="s">
        <v>293</v>
      </c>
      <c r="T2" s="33" t="s">
        <v>294</v>
      </c>
      <c r="U2" s="33" t="s">
        <v>293</v>
      </c>
      <c r="V2" s="33" t="s">
        <v>294</v>
      </c>
      <c r="W2" s="33" t="s">
        <v>267</v>
      </c>
      <c r="X2" s="33" t="s">
        <v>268</v>
      </c>
      <c r="Y2" s="34" t="s">
        <v>228</v>
      </c>
      <c r="Z2" s="33" t="s">
        <v>287</v>
      </c>
      <c r="AA2" s="33" t="s">
        <v>285</v>
      </c>
      <c r="AB2" s="33" t="s">
        <v>283</v>
      </c>
      <c r="AC2" s="33" t="s">
        <v>263</v>
      </c>
      <c r="AD2" s="33" t="s">
        <v>259</v>
      </c>
      <c r="AE2" s="33" t="s">
        <v>264</v>
      </c>
      <c r="AF2" s="33" t="s">
        <v>260</v>
      </c>
      <c r="AG2" s="34" t="s">
        <v>227</v>
      </c>
      <c r="AH2" s="33" t="s">
        <v>273</v>
      </c>
      <c r="AI2" s="33" t="s">
        <v>274</v>
      </c>
      <c r="AJ2" s="33" t="s">
        <v>275</v>
      </c>
      <c r="AK2" s="33" t="s">
        <v>270</v>
      </c>
      <c r="AL2" s="33" t="s">
        <v>276</v>
      </c>
      <c r="AM2" s="33" t="s">
        <v>269</v>
      </c>
      <c r="AN2" s="34" t="s">
        <v>242</v>
      </c>
      <c r="AO2" s="34" t="s">
        <v>243</v>
      </c>
      <c r="AP2" s="33" t="s">
        <v>281</v>
      </c>
      <c r="AQ2" s="33" t="s">
        <v>277</v>
      </c>
      <c r="AR2" s="33" t="s">
        <v>261</v>
      </c>
      <c r="AS2" s="33" t="s">
        <v>265</v>
      </c>
      <c r="AT2" s="33" t="s">
        <v>262</v>
      </c>
      <c r="AU2" s="33" t="s">
        <v>266</v>
      </c>
      <c r="AV2" s="34" t="s">
        <v>251</v>
      </c>
      <c r="AW2" s="33" t="s">
        <v>282</v>
      </c>
      <c r="AX2" s="33" t="s">
        <v>252</v>
      </c>
      <c r="AY2" s="33" t="s">
        <v>257</v>
      </c>
      <c r="AZ2" s="33" t="s">
        <v>256</v>
      </c>
      <c r="BA2" s="33" t="s">
        <v>255</v>
      </c>
      <c r="BB2" s="34" t="s">
        <v>297</v>
      </c>
      <c r="BC2" s="33" t="s">
        <v>295</v>
      </c>
      <c r="BD2" s="35" t="s">
        <v>302</v>
      </c>
      <c r="BE2" s="54" t="s">
        <v>383</v>
      </c>
      <c r="BF2" s="58" t="s">
        <v>382</v>
      </c>
      <c r="BG2" s="58" t="s">
        <v>400</v>
      </c>
      <c r="BH2" s="88" t="s">
        <v>447</v>
      </c>
      <c r="BI2" s="88" t="s">
        <v>449</v>
      </c>
      <c r="BJ2" s="88" t="s">
        <v>446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367</v>
      </c>
      <c r="F4" s="51" t="s">
        <v>369</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398</v>
      </c>
      <c r="BF4" s="60" t="s">
        <v>407</v>
      </c>
      <c r="BG4" s="72" t="s">
        <v>406</v>
      </c>
      <c r="BH4" s="63"/>
      <c r="BI4" s="63"/>
      <c r="BJ4" s="76"/>
      <c r="BK4" s="77"/>
      <c r="BL4" s="62" t="s">
        <v>450</v>
      </c>
    </row>
    <row r="5" spans="1:66" s="5" customFormat="1" ht="45" x14ac:dyDescent="0.25">
      <c r="A5" s="32"/>
      <c r="B5" s="32"/>
      <c r="C5" s="32"/>
      <c r="D5" s="30" t="s">
        <v>350</v>
      </c>
      <c r="E5" s="51" t="s">
        <v>367</v>
      </c>
      <c r="F5" s="51" t="s">
        <v>369</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396</v>
      </c>
      <c r="BF5" s="60" t="s">
        <v>407</v>
      </c>
      <c r="BG5" s="73" t="s">
        <v>408</v>
      </c>
      <c r="BH5" s="63"/>
      <c r="BI5" s="63"/>
      <c r="BJ5" s="76"/>
      <c r="BK5" s="77"/>
      <c r="BL5" s="62" t="s">
        <v>450</v>
      </c>
    </row>
    <row r="6" spans="1:66" s="5" customFormat="1" ht="45" x14ac:dyDescent="0.25">
      <c r="A6" s="42"/>
      <c r="B6" s="42"/>
      <c r="C6" s="42"/>
      <c r="D6" s="30" t="s">
        <v>351</v>
      </c>
      <c r="E6" s="51" t="s">
        <v>367</v>
      </c>
      <c r="F6" s="51" t="s">
        <v>369</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397</v>
      </c>
      <c r="BF6" s="60" t="s">
        <v>407</v>
      </c>
      <c r="BG6" s="73" t="s">
        <v>408</v>
      </c>
      <c r="BH6" s="63"/>
      <c r="BI6" s="63"/>
      <c r="BJ6" s="76"/>
      <c r="BK6" s="77"/>
      <c r="BL6" s="62" t="s">
        <v>450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343</v>
      </c>
      <c r="BE7" s="56" t="s">
        <v>393</v>
      </c>
      <c r="BF7" s="60" t="s">
        <v>403</v>
      </c>
      <c r="BG7" s="73" t="s">
        <v>409</v>
      </c>
      <c r="BH7" s="63"/>
      <c r="BI7" s="63"/>
      <c r="BJ7" s="76"/>
      <c r="BK7" s="77"/>
      <c r="BL7" s="62" t="s">
        <v>451</v>
      </c>
    </row>
    <row r="8" spans="1:66" s="5" customFormat="1" ht="30" x14ac:dyDescent="0.25">
      <c r="A8" s="32"/>
      <c r="B8" s="32"/>
      <c r="C8" s="32"/>
      <c r="D8" s="12" t="s">
        <v>209</v>
      </c>
      <c r="E8" s="47" t="s">
        <v>440</v>
      </c>
      <c r="F8" s="51" t="s">
        <v>369</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394</v>
      </c>
      <c r="BF8" s="60" t="s">
        <v>403</v>
      </c>
      <c r="BG8" s="74"/>
      <c r="BH8" s="83"/>
      <c r="BI8" s="64"/>
      <c r="BJ8" s="64"/>
      <c r="BK8" s="79"/>
      <c r="BL8" s="86" t="s">
        <v>464</v>
      </c>
    </row>
    <row r="9" spans="1:66" s="5" customFormat="1" ht="30" x14ac:dyDescent="0.25">
      <c r="A9" s="32"/>
      <c r="B9" s="32"/>
      <c r="C9" s="32"/>
      <c r="D9" s="12" t="s">
        <v>210</v>
      </c>
      <c r="E9" s="47" t="s">
        <v>440</v>
      </c>
      <c r="F9" s="51" t="s">
        <v>370</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384</v>
      </c>
      <c r="BF9" s="60" t="s">
        <v>403</v>
      </c>
      <c r="BG9" s="73" t="s">
        <v>404</v>
      </c>
      <c r="BH9" s="84"/>
      <c r="BI9" s="63"/>
      <c r="BJ9" s="63"/>
      <c r="BK9" s="77"/>
      <c r="BL9" s="86" t="s">
        <v>464</v>
      </c>
    </row>
    <row r="10" spans="1:66" s="5" customFormat="1" ht="30" x14ac:dyDescent="0.25">
      <c r="A10" s="42"/>
      <c r="B10" s="42"/>
      <c r="C10" s="42"/>
      <c r="D10" s="12" t="s">
        <v>395</v>
      </c>
      <c r="E10" s="47" t="s">
        <v>440</v>
      </c>
      <c r="F10" s="51" t="s">
        <v>370</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385</v>
      </c>
      <c r="BF10" s="60" t="s">
        <v>403</v>
      </c>
      <c r="BG10" s="73" t="s">
        <v>404</v>
      </c>
      <c r="BH10" s="84"/>
      <c r="BI10" s="63"/>
      <c r="BJ10" s="63"/>
      <c r="BK10" s="77"/>
      <c r="BL10" s="86" t="s">
        <v>464</v>
      </c>
    </row>
    <row r="11" spans="1:66" s="5" customFormat="1" ht="30" x14ac:dyDescent="0.25">
      <c r="A11" s="41"/>
      <c r="B11" s="41" t="s">
        <v>58</v>
      </c>
      <c r="C11" s="41" t="s">
        <v>42</v>
      </c>
      <c r="D11" s="12" t="s">
        <v>9</v>
      </c>
      <c r="E11" s="47" t="s">
        <v>440</v>
      </c>
      <c r="F11" s="51" t="s">
        <v>370</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403</v>
      </c>
      <c r="BG11" s="65"/>
      <c r="BH11" s="83"/>
      <c r="BI11" s="64"/>
      <c r="BJ11" s="64"/>
      <c r="BK11" s="79"/>
      <c r="BL11" s="86" t="s">
        <v>464</v>
      </c>
    </row>
    <row r="12" spans="1:66" s="5" customFormat="1" ht="45" x14ac:dyDescent="0.25">
      <c r="A12" s="42"/>
      <c r="B12" s="42" t="s">
        <v>58</v>
      </c>
      <c r="C12" s="42"/>
      <c r="D12" s="12" t="s">
        <v>10</v>
      </c>
      <c r="E12" s="47" t="s">
        <v>440</v>
      </c>
      <c r="F12" s="51" t="s">
        <v>371</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403</v>
      </c>
      <c r="BG12" s="73" t="s">
        <v>405</v>
      </c>
      <c r="BH12" s="84"/>
      <c r="BI12" s="63"/>
      <c r="BJ12" s="63"/>
      <c r="BK12" s="77"/>
      <c r="BL12" s="86" t="s">
        <v>464</v>
      </c>
    </row>
    <row r="13" spans="1:66" s="5" customFormat="1" ht="28.5" x14ac:dyDescent="0.25">
      <c r="A13" s="41"/>
      <c r="B13" s="41" t="s">
        <v>58</v>
      </c>
      <c r="C13" s="41" t="s">
        <v>363</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381</v>
      </c>
      <c r="BF13" s="60" t="s">
        <v>403</v>
      </c>
      <c r="BG13" s="74" t="s">
        <v>410</v>
      </c>
      <c r="BH13" s="64"/>
      <c r="BI13" s="78"/>
      <c r="BJ13" s="64"/>
      <c r="BK13" s="79"/>
      <c r="BL13" s="62" t="s">
        <v>454</v>
      </c>
    </row>
    <row r="14" spans="1:66" s="5" customFormat="1" ht="30" customHeight="1" x14ac:dyDescent="0.25">
      <c r="A14" s="32"/>
      <c r="B14" s="32" t="s">
        <v>58</v>
      </c>
      <c r="C14" s="32"/>
      <c r="D14" s="12" t="s">
        <v>12</v>
      </c>
      <c r="E14" s="47" t="s">
        <v>440</v>
      </c>
      <c r="F14" s="47" t="s">
        <v>372</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399</v>
      </c>
      <c r="BF14" s="60" t="s">
        <v>403</v>
      </c>
      <c r="BG14" s="74"/>
      <c r="BH14" s="83"/>
      <c r="BI14" s="64"/>
      <c r="BJ14" s="64"/>
      <c r="BK14" s="79"/>
      <c r="BL14" s="86" t="s">
        <v>455</v>
      </c>
    </row>
    <row r="15" spans="1:66" s="5" customFormat="1" ht="30" x14ac:dyDescent="0.25">
      <c r="A15" s="32"/>
      <c r="B15" s="32"/>
      <c r="C15" s="32"/>
      <c r="D15" s="12" t="s">
        <v>213</v>
      </c>
      <c r="E15" s="47" t="s">
        <v>440</v>
      </c>
      <c r="F15" s="51" t="s">
        <v>371</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403</v>
      </c>
      <c r="BG15" s="74"/>
      <c r="BH15" s="83"/>
      <c r="BI15" s="64"/>
      <c r="BJ15" s="64"/>
      <c r="BK15" s="79"/>
      <c r="BL15" s="86" t="s">
        <v>464</v>
      </c>
    </row>
    <row r="16" spans="1:66" s="5" customFormat="1" ht="30" x14ac:dyDescent="0.25">
      <c r="A16" s="42"/>
      <c r="B16" s="42"/>
      <c r="C16" s="42"/>
      <c r="D16" s="12" t="s">
        <v>345</v>
      </c>
      <c r="E16" s="47" t="s">
        <v>440</v>
      </c>
      <c r="F16" s="51" t="s">
        <v>373</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386</v>
      </c>
      <c r="BF16" s="60" t="s">
        <v>403</v>
      </c>
      <c r="BG16" s="74"/>
      <c r="BH16" s="83"/>
      <c r="BI16" s="64"/>
      <c r="BJ16" s="64"/>
      <c r="BK16" s="79"/>
      <c r="BL16" s="86" t="s">
        <v>464</v>
      </c>
    </row>
    <row r="17" spans="1:64" s="5" customFormat="1" ht="30" customHeight="1" x14ac:dyDescent="0.25">
      <c r="A17" s="41"/>
      <c r="B17" s="41"/>
      <c r="C17" s="41" t="s">
        <v>43</v>
      </c>
      <c r="D17" s="12" t="s">
        <v>13</v>
      </c>
      <c r="E17" s="47" t="s">
        <v>440</v>
      </c>
      <c r="F17" s="47" t="s">
        <v>374</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403</v>
      </c>
      <c r="BG17" s="73" t="s">
        <v>411</v>
      </c>
      <c r="BH17" s="83"/>
      <c r="BI17" s="63"/>
      <c r="BJ17" s="63"/>
      <c r="BK17" s="77"/>
      <c r="BL17" s="86" t="s">
        <v>452</v>
      </c>
    </row>
    <row r="18" spans="1:64" s="5" customFormat="1" ht="30" customHeight="1" x14ac:dyDescent="0.25">
      <c r="A18" s="42"/>
      <c r="B18" s="42"/>
      <c r="C18" s="42"/>
      <c r="D18" s="12" t="s">
        <v>346</v>
      </c>
      <c r="E18" s="47" t="s">
        <v>440</v>
      </c>
      <c r="F18" s="47" t="s">
        <v>374</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415</v>
      </c>
      <c r="BG18" s="66" t="s">
        <v>431</v>
      </c>
      <c r="BH18" s="83"/>
      <c r="BI18" s="63"/>
      <c r="BJ18" s="63"/>
      <c r="BK18" s="77"/>
      <c r="BL18" s="86" t="s">
        <v>456</v>
      </c>
    </row>
    <row r="19" spans="1:64" s="5" customFormat="1" ht="30" customHeight="1" x14ac:dyDescent="0.25">
      <c r="A19" s="41"/>
      <c r="B19" s="41"/>
      <c r="C19" s="41" t="s">
        <v>364</v>
      </c>
      <c r="D19" s="12" t="s">
        <v>60</v>
      </c>
      <c r="E19" s="47" t="s">
        <v>440</v>
      </c>
      <c r="F19" s="47" t="s">
        <v>374</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415</v>
      </c>
      <c r="BG19" s="73" t="s">
        <v>430</v>
      </c>
      <c r="BH19" s="63"/>
      <c r="BI19" s="63"/>
      <c r="BJ19" s="76"/>
      <c r="BK19" s="77"/>
      <c r="BL19" s="62" t="s">
        <v>453</v>
      </c>
    </row>
    <row r="20" spans="1:64" s="5" customFormat="1" ht="30" customHeight="1" x14ac:dyDescent="0.25">
      <c r="A20" s="42"/>
      <c r="B20" s="42"/>
      <c r="C20" s="42"/>
      <c r="D20" s="12" t="s">
        <v>59</v>
      </c>
      <c r="E20" s="47" t="s">
        <v>440</v>
      </c>
      <c r="F20" s="47" t="s">
        <v>374</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415</v>
      </c>
      <c r="BG20" s="73" t="s">
        <v>429</v>
      </c>
      <c r="BH20" s="63"/>
      <c r="BI20" s="63"/>
      <c r="BJ20" s="76"/>
      <c r="BK20" s="77"/>
      <c r="BL20" s="62" t="s">
        <v>453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381</v>
      </c>
      <c r="BF21" s="61" t="s">
        <v>415</v>
      </c>
      <c r="BG21" s="73" t="s">
        <v>428</v>
      </c>
      <c r="BH21" s="63"/>
      <c r="BI21" s="63"/>
      <c r="BJ21" s="76"/>
      <c r="BK21" s="77"/>
      <c r="BL21" s="62" t="s">
        <v>453</v>
      </c>
    </row>
    <row r="22" spans="1:64" s="5" customFormat="1" ht="30" x14ac:dyDescent="0.25">
      <c r="A22" s="32"/>
      <c r="B22" s="32" t="s">
        <v>57</v>
      </c>
      <c r="C22" s="32" t="s">
        <v>45</v>
      </c>
      <c r="D22" s="12" t="s">
        <v>15</v>
      </c>
      <c r="E22" s="47" t="s">
        <v>440</v>
      </c>
      <c r="F22" s="51" t="s">
        <v>369</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403</v>
      </c>
      <c r="BG22" s="74"/>
      <c r="BH22" s="83"/>
      <c r="BI22" s="64"/>
      <c r="BJ22" s="64"/>
      <c r="BK22" s="79"/>
      <c r="BL22" s="86" t="s">
        <v>464</v>
      </c>
    </row>
    <row r="23" spans="1:64" s="5" customFormat="1" x14ac:dyDescent="0.25">
      <c r="A23" s="36" t="s">
        <v>39</v>
      </c>
      <c r="B23" s="36"/>
      <c r="C23" s="36"/>
      <c r="D23" s="36"/>
      <c r="E23" s="50"/>
      <c r="F23" s="50" t="s">
        <v>375</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367</v>
      </c>
      <c r="F24" s="51" t="s">
        <v>370</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380</v>
      </c>
      <c r="BF24" s="68" t="s">
        <v>412</v>
      </c>
      <c r="BG24" s="73" t="s">
        <v>413</v>
      </c>
      <c r="BH24" s="63"/>
      <c r="BI24" s="63"/>
      <c r="BJ24" s="76"/>
      <c r="BK24" s="77"/>
      <c r="BL24" s="62" t="s">
        <v>457</v>
      </c>
    </row>
    <row r="25" spans="1:64" s="5" customFormat="1" ht="45" x14ac:dyDescent="0.25">
      <c r="A25" s="41"/>
      <c r="B25" s="41"/>
      <c r="C25" s="41" t="s">
        <v>46</v>
      </c>
      <c r="D25" s="12" t="s">
        <v>17</v>
      </c>
      <c r="E25" s="47" t="s">
        <v>367</v>
      </c>
      <c r="F25" s="51" t="s">
        <v>369</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380</v>
      </c>
      <c r="BF25" s="68" t="s">
        <v>412</v>
      </c>
      <c r="BG25" s="73" t="s">
        <v>414</v>
      </c>
      <c r="BH25" s="63"/>
      <c r="BI25" s="63"/>
      <c r="BJ25" s="76"/>
      <c r="BK25" s="77"/>
      <c r="BL25" s="62" t="s">
        <v>457</v>
      </c>
    </row>
    <row r="26" spans="1:64" s="5" customFormat="1" ht="30" x14ac:dyDescent="0.25">
      <c r="A26" s="32"/>
      <c r="B26" s="32"/>
      <c r="C26" s="32"/>
      <c r="D26" s="12" t="s">
        <v>347</v>
      </c>
      <c r="E26" s="47" t="s">
        <v>440</v>
      </c>
      <c r="F26" s="51" t="s">
        <v>369</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401</v>
      </c>
      <c r="BF26" s="61" t="s">
        <v>403</v>
      </c>
      <c r="BG26" s="73" t="s">
        <v>427</v>
      </c>
      <c r="BH26" s="84"/>
      <c r="BI26" s="63"/>
      <c r="BJ26" s="63"/>
      <c r="BK26" s="77"/>
      <c r="BL26" s="86" t="s">
        <v>464</v>
      </c>
    </row>
    <row r="27" spans="1:64" s="5" customFormat="1" ht="30" x14ac:dyDescent="0.25">
      <c r="A27" s="42"/>
      <c r="B27" s="42"/>
      <c r="C27" s="42"/>
      <c r="D27" s="12" t="s">
        <v>348</v>
      </c>
      <c r="E27" s="47" t="s">
        <v>440</v>
      </c>
      <c r="F27" s="51" t="s">
        <v>369</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402</v>
      </c>
      <c r="BF27" s="61" t="s">
        <v>403</v>
      </c>
      <c r="BG27" s="73" t="s">
        <v>427</v>
      </c>
      <c r="BH27" s="84"/>
      <c r="BI27" s="63"/>
      <c r="BJ27" s="63"/>
      <c r="BK27" s="77"/>
      <c r="BL27" s="86" t="s">
        <v>464</v>
      </c>
    </row>
    <row r="28" spans="1:64" s="5" customFormat="1" ht="45" x14ac:dyDescent="0.25">
      <c r="A28" s="43"/>
      <c r="B28" s="43"/>
      <c r="C28" s="43" t="s">
        <v>47</v>
      </c>
      <c r="D28" s="12" t="s">
        <v>18</v>
      </c>
      <c r="E28" s="47" t="s">
        <v>367</v>
      </c>
      <c r="F28" s="51" t="s">
        <v>376</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387</v>
      </c>
      <c r="BF28" s="68" t="s">
        <v>412</v>
      </c>
      <c r="BG28" s="73" t="s">
        <v>432</v>
      </c>
      <c r="BH28" s="63"/>
      <c r="BI28" s="63"/>
      <c r="BJ28" s="76"/>
      <c r="BK28" s="77"/>
      <c r="BL28" s="62" t="s">
        <v>457</v>
      </c>
    </row>
    <row r="29" spans="1:64" s="5" customFormat="1" ht="15" customHeight="1" x14ac:dyDescent="0.25">
      <c r="A29" s="41"/>
      <c r="B29" s="41"/>
      <c r="C29" s="41" t="s">
        <v>48</v>
      </c>
      <c r="D29" s="12" t="s">
        <v>19</v>
      </c>
      <c r="E29" s="47" t="s">
        <v>95</v>
      </c>
      <c r="F29" s="51" t="s">
        <v>370</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388</v>
      </c>
      <c r="BF29" s="68" t="s">
        <v>412</v>
      </c>
      <c r="BG29" s="73" t="s">
        <v>423</v>
      </c>
      <c r="BH29" s="63"/>
      <c r="BI29" s="63"/>
      <c r="BJ29" s="76"/>
      <c r="BK29" s="77"/>
      <c r="BL29" s="62" t="s">
        <v>457</v>
      </c>
    </row>
    <row r="30" spans="1:64" s="5" customFormat="1" ht="45" x14ac:dyDescent="0.25">
      <c r="A30" s="32"/>
      <c r="B30" s="32"/>
      <c r="C30" s="32"/>
      <c r="D30" s="12" t="s">
        <v>235</v>
      </c>
      <c r="E30" s="47" t="s">
        <v>368</v>
      </c>
      <c r="F30" s="51" t="s">
        <v>376</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458</v>
      </c>
      <c r="BF30" s="61" t="s">
        <v>403</v>
      </c>
      <c r="BG30" s="73" t="s">
        <v>426</v>
      </c>
      <c r="BH30" s="84"/>
      <c r="BI30" s="63"/>
      <c r="BJ30" s="63"/>
      <c r="BK30" s="77"/>
      <c r="BL30" s="86" t="s">
        <v>465</v>
      </c>
    </row>
    <row r="31" spans="1:64" s="5" customFormat="1" ht="45" x14ac:dyDescent="0.25">
      <c r="A31" s="32"/>
      <c r="B31" s="32"/>
      <c r="C31" s="32"/>
      <c r="D31" s="12" t="s">
        <v>20</v>
      </c>
      <c r="E31" s="47" t="s">
        <v>440</v>
      </c>
      <c r="F31" s="51" t="s">
        <v>376</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403</v>
      </c>
      <c r="BG31" s="73" t="s">
        <v>425</v>
      </c>
      <c r="BH31" s="63"/>
      <c r="BI31" s="76"/>
      <c r="BJ31" s="63"/>
      <c r="BK31" s="77"/>
      <c r="BL31" s="62" t="s">
        <v>459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381</v>
      </c>
      <c r="BF32" s="68" t="s">
        <v>412</v>
      </c>
      <c r="BG32" s="56" t="s">
        <v>424</v>
      </c>
      <c r="BH32" s="63"/>
      <c r="BI32" s="63"/>
      <c r="BJ32" s="76"/>
      <c r="BK32" s="47"/>
      <c r="BL32" s="62" t="s">
        <v>460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389</v>
      </c>
      <c r="BF33" s="61" t="s">
        <v>403</v>
      </c>
      <c r="BG33" s="56" t="s">
        <v>423</v>
      </c>
      <c r="BH33" s="63"/>
      <c r="BI33" s="63"/>
      <c r="BJ33" s="76"/>
      <c r="BK33" s="47"/>
      <c r="BL33" s="62" t="s">
        <v>457</v>
      </c>
    </row>
    <row r="34" spans="1:64" s="5" customFormat="1" ht="45" x14ac:dyDescent="0.25">
      <c r="A34" s="32"/>
      <c r="B34" s="32"/>
      <c r="C34" s="32" t="s">
        <v>49</v>
      </c>
      <c r="D34" s="12" t="s">
        <v>23</v>
      </c>
      <c r="E34" s="47" t="s">
        <v>367</v>
      </c>
      <c r="F34" s="51" t="s">
        <v>377</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380</v>
      </c>
      <c r="BF34" s="68" t="s">
        <v>412</v>
      </c>
      <c r="BG34" s="56" t="s">
        <v>422</v>
      </c>
      <c r="BH34" s="63"/>
      <c r="BI34" s="63"/>
      <c r="BJ34" s="76"/>
      <c r="BK34" s="47"/>
      <c r="BL34" s="62" t="s">
        <v>457</v>
      </c>
    </row>
    <row r="35" spans="1:64" s="5" customFormat="1" ht="45" x14ac:dyDescent="0.25">
      <c r="A35" s="43"/>
      <c r="B35" s="43"/>
      <c r="C35" s="43" t="s">
        <v>50</v>
      </c>
      <c r="D35" s="12" t="s">
        <v>24</v>
      </c>
      <c r="E35" s="47" t="s">
        <v>367</v>
      </c>
      <c r="F35" s="51" t="s">
        <v>376</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380</v>
      </c>
      <c r="BF35" s="68" t="s">
        <v>412</v>
      </c>
      <c r="BG35" s="56" t="s">
        <v>421</v>
      </c>
      <c r="BH35" s="63"/>
      <c r="BI35" s="63"/>
      <c r="BJ35" s="76"/>
      <c r="BK35" s="47"/>
      <c r="BL35" s="62"/>
    </row>
    <row r="36" spans="1:64" s="5" customFormat="1" ht="60" x14ac:dyDescent="0.25">
      <c r="A36" s="32"/>
      <c r="B36" s="32"/>
      <c r="C36" s="32" t="s">
        <v>51</v>
      </c>
      <c r="D36" s="12" t="s">
        <v>25</v>
      </c>
      <c r="E36" s="47" t="s">
        <v>440</v>
      </c>
      <c r="F36" s="47" t="s">
        <v>374</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412</v>
      </c>
      <c r="BG36" s="73" t="s">
        <v>420</v>
      </c>
      <c r="BH36" s="63"/>
      <c r="BI36" s="76"/>
      <c r="BJ36" s="63"/>
      <c r="BK36" s="77"/>
      <c r="BL36" s="62" t="s">
        <v>461</v>
      </c>
    </row>
    <row r="37" spans="1:64" s="5" customFormat="1" x14ac:dyDescent="0.25">
      <c r="A37" s="36" t="s">
        <v>365</v>
      </c>
      <c r="B37" s="36"/>
      <c r="C37" s="36"/>
      <c r="D37" s="36"/>
      <c r="E37" s="50"/>
      <c r="F37" s="50" t="s">
        <v>375</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440</v>
      </c>
      <c r="F38" s="47" t="s">
        <v>374</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415</v>
      </c>
      <c r="BG38" s="73" t="s">
        <v>420</v>
      </c>
      <c r="BH38" s="63"/>
      <c r="BI38" s="76"/>
      <c r="BJ38" s="63"/>
      <c r="BK38" s="77"/>
      <c r="BL38" s="62" t="s">
        <v>435</v>
      </c>
    </row>
    <row r="39" spans="1:64" s="5" customFormat="1" ht="30" customHeight="1" x14ac:dyDescent="0.25">
      <c r="A39" s="42"/>
      <c r="B39" s="42"/>
      <c r="C39" s="42"/>
      <c r="D39" s="12" t="s">
        <v>27</v>
      </c>
      <c r="E39" s="47" t="s">
        <v>440</v>
      </c>
      <c r="F39" s="47" t="s">
        <v>374</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415</v>
      </c>
      <c r="BG39" s="73" t="s">
        <v>420</v>
      </c>
      <c r="BH39" s="63"/>
      <c r="BI39" s="76"/>
      <c r="BJ39" s="63"/>
      <c r="BK39" s="77"/>
      <c r="BL39" s="62" t="s">
        <v>435</v>
      </c>
    </row>
    <row r="40" spans="1:64" s="5" customFormat="1" ht="30" customHeight="1" x14ac:dyDescent="0.25">
      <c r="A40" s="41"/>
      <c r="B40" s="41"/>
      <c r="C40" s="41" t="s">
        <v>52</v>
      </c>
      <c r="D40" s="12" t="s">
        <v>28</v>
      </c>
      <c r="E40" s="47" t="s">
        <v>440</v>
      </c>
      <c r="F40" s="47" t="s">
        <v>374</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415</v>
      </c>
      <c r="BG40" s="73" t="s">
        <v>419</v>
      </c>
      <c r="BH40" s="63"/>
      <c r="BI40" s="76"/>
      <c r="BJ40" s="63"/>
      <c r="BK40" s="77"/>
      <c r="BL40" s="62" t="s">
        <v>435</v>
      </c>
    </row>
    <row r="41" spans="1:64" s="5" customFormat="1" ht="30" customHeight="1" x14ac:dyDescent="0.25">
      <c r="A41" s="42"/>
      <c r="B41" s="42"/>
      <c r="C41" s="42"/>
      <c r="D41" s="12" t="s">
        <v>29</v>
      </c>
      <c r="E41" s="47" t="s">
        <v>440</v>
      </c>
      <c r="F41" s="47" t="s">
        <v>374</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415</v>
      </c>
      <c r="BG41" s="73" t="s">
        <v>419</v>
      </c>
      <c r="BH41" s="63"/>
      <c r="BI41" s="84"/>
      <c r="BJ41" s="63"/>
      <c r="BK41" s="77"/>
      <c r="BL41" s="86" t="s">
        <v>462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390</v>
      </c>
      <c r="BF42" s="68" t="s">
        <v>415</v>
      </c>
      <c r="BG42" s="56" t="s">
        <v>418</v>
      </c>
      <c r="BH42" s="63"/>
      <c r="BI42" s="63"/>
      <c r="BJ42" s="76"/>
      <c r="BK42" s="47"/>
      <c r="BL42" s="62" t="s">
        <v>460</v>
      </c>
    </row>
    <row r="43" spans="1:64" s="5" customFormat="1" ht="45" x14ac:dyDescent="0.25">
      <c r="A43" s="41"/>
      <c r="B43" s="41"/>
      <c r="C43" s="41" t="s">
        <v>366</v>
      </c>
      <c r="D43" s="12" t="s">
        <v>31</v>
      </c>
      <c r="E43" s="47" t="s">
        <v>367</v>
      </c>
      <c r="F43" s="51" t="s">
        <v>370</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380</v>
      </c>
      <c r="BF43" s="68" t="s">
        <v>415</v>
      </c>
      <c r="BG43" s="56" t="s">
        <v>418</v>
      </c>
      <c r="BH43" s="63"/>
      <c r="BI43" s="63"/>
      <c r="BJ43" s="76"/>
      <c r="BK43" s="77"/>
      <c r="BL43" s="62" t="s">
        <v>457</v>
      </c>
    </row>
    <row r="44" spans="1:64" s="5" customFormat="1" ht="45" x14ac:dyDescent="0.25">
      <c r="A44" s="42"/>
      <c r="B44" s="42"/>
      <c r="C44" s="42"/>
      <c r="D44" s="12" t="s">
        <v>32</v>
      </c>
      <c r="E44" s="47" t="s">
        <v>367</v>
      </c>
      <c r="F44" s="51" t="s">
        <v>376</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415</v>
      </c>
      <c r="BG44" s="56" t="s">
        <v>418</v>
      </c>
      <c r="BH44" s="63"/>
      <c r="BI44" s="63"/>
      <c r="BJ44" s="76"/>
      <c r="BK44" s="77"/>
      <c r="BL44" s="62" t="s">
        <v>457</v>
      </c>
    </row>
    <row r="45" spans="1:64" s="5" customFormat="1" ht="60" x14ac:dyDescent="0.25">
      <c r="A45" s="43"/>
      <c r="B45" s="43"/>
      <c r="C45" s="43" t="s">
        <v>54</v>
      </c>
      <c r="D45" s="12" t="s">
        <v>33</v>
      </c>
      <c r="E45" s="47" t="s">
        <v>440</v>
      </c>
      <c r="F45" s="51" t="s">
        <v>373</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391</v>
      </c>
      <c r="BF45" s="61" t="s">
        <v>403</v>
      </c>
      <c r="BG45" s="56" t="s">
        <v>417</v>
      </c>
      <c r="BH45" s="63"/>
      <c r="BI45" s="84"/>
      <c r="BJ45" s="63"/>
      <c r="BK45" s="77"/>
      <c r="BL45" s="86" t="s">
        <v>463</v>
      </c>
    </row>
    <row r="46" spans="1:64" s="5" customFormat="1" ht="63" customHeight="1" x14ac:dyDescent="0.25">
      <c r="A46" s="43"/>
      <c r="B46" s="43"/>
      <c r="C46" s="43" t="s">
        <v>55</v>
      </c>
      <c r="D46" s="12" t="s">
        <v>34</v>
      </c>
      <c r="E46" s="47" t="s">
        <v>440</v>
      </c>
      <c r="F46" s="47" t="s">
        <v>374</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392</v>
      </c>
      <c r="BF46" s="68" t="s">
        <v>415</v>
      </c>
      <c r="BG46" s="56" t="s">
        <v>433</v>
      </c>
      <c r="BH46" s="63"/>
      <c r="BI46" s="84"/>
      <c r="BJ46" s="63"/>
      <c r="BK46" s="77"/>
      <c r="BL46" s="86" t="s">
        <v>463</v>
      </c>
    </row>
    <row r="47" spans="1:64" s="5" customFormat="1" ht="60" x14ac:dyDescent="0.25">
      <c r="A47" s="41"/>
      <c r="B47" s="41"/>
      <c r="C47" s="41" t="s">
        <v>359</v>
      </c>
      <c r="D47" s="12" t="s">
        <v>35</v>
      </c>
      <c r="E47" s="47" t="s">
        <v>367</v>
      </c>
      <c r="F47" s="51" t="s">
        <v>376</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380</v>
      </c>
      <c r="BF47" s="68" t="s">
        <v>415</v>
      </c>
      <c r="BG47" s="56" t="s">
        <v>416</v>
      </c>
      <c r="BH47" s="63"/>
      <c r="BI47" s="63"/>
      <c r="BJ47" s="76"/>
      <c r="BK47" s="77"/>
      <c r="BL47" s="62" t="s">
        <v>457</v>
      </c>
    </row>
    <row r="48" spans="1:64" s="5" customFormat="1" ht="60" x14ac:dyDescent="0.25">
      <c r="A48" s="32"/>
      <c r="B48" s="32"/>
      <c r="C48" s="32"/>
      <c r="D48" s="12" t="s">
        <v>357</v>
      </c>
      <c r="E48" s="47" t="s">
        <v>367</v>
      </c>
      <c r="F48" s="51" t="s">
        <v>376</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387</v>
      </c>
      <c r="BF48" s="68" t="s">
        <v>415</v>
      </c>
      <c r="BG48" s="56" t="s">
        <v>416</v>
      </c>
      <c r="BH48" s="63"/>
      <c r="BI48" s="63"/>
      <c r="BJ48" s="76"/>
      <c r="BK48" s="77"/>
      <c r="BL48" s="62" t="s">
        <v>457</v>
      </c>
    </row>
    <row r="49" spans="1:64" s="5" customFormat="1" ht="60" x14ac:dyDescent="0.25">
      <c r="A49" s="42"/>
      <c r="B49" s="42"/>
      <c r="C49" s="42"/>
      <c r="D49" s="12" t="s">
        <v>358</v>
      </c>
      <c r="E49" s="47" t="s">
        <v>367</v>
      </c>
      <c r="F49" s="51" t="s">
        <v>376</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387</v>
      </c>
      <c r="BF49" s="68" t="s">
        <v>415</v>
      </c>
      <c r="BG49" s="56" t="s">
        <v>416</v>
      </c>
      <c r="BH49" s="63"/>
      <c r="BI49" s="63"/>
      <c r="BJ49" s="76"/>
      <c r="BK49" s="77"/>
      <c r="BL49" s="62" t="s">
        <v>457</v>
      </c>
    </row>
    <row r="50" spans="1:64" s="5" customFormat="1" ht="60" x14ac:dyDescent="0.25">
      <c r="A50" s="41"/>
      <c r="B50" s="41"/>
      <c r="C50" s="41" t="s">
        <v>360</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380</v>
      </c>
      <c r="BF50" s="68" t="s">
        <v>415</v>
      </c>
      <c r="BG50" s="56" t="s">
        <v>416</v>
      </c>
      <c r="BH50" s="63"/>
      <c r="BI50" s="63"/>
      <c r="BJ50" s="76"/>
      <c r="BK50" s="77"/>
      <c r="BL50" s="62" t="s">
        <v>457</v>
      </c>
    </row>
    <row r="51" spans="1:64" s="5" customFormat="1" ht="60" x14ac:dyDescent="0.25">
      <c r="A51" s="40"/>
      <c r="B51" s="40"/>
      <c r="C51" s="40"/>
      <c r="D51" s="44" t="s">
        <v>349</v>
      </c>
      <c r="E51" s="52" t="s">
        <v>367</v>
      </c>
      <c r="F51" s="51" t="s">
        <v>376</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387</v>
      </c>
      <c r="BF51" s="68" t="s">
        <v>415</v>
      </c>
      <c r="BG51" s="56" t="s">
        <v>416</v>
      </c>
      <c r="BH51" s="82"/>
      <c r="BI51" s="82"/>
      <c r="BJ51" s="76"/>
      <c r="BK51" s="77"/>
      <c r="BL51" s="62" t="s">
        <v>457</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617</v>
      </c>
      <c r="B1" s="113" t="s">
        <v>1581</v>
      </c>
      <c r="C1" s="113" t="s">
        <v>631</v>
      </c>
      <c r="D1" s="113" t="s">
        <v>467</v>
      </c>
      <c r="E1" s="113" t="s">
        <v>634</v>
      </c>
      <c r="F1" s="113" t="s">
        <v>1597</v>
      </c>
      <c r="G1" s="113" t="s">
        <v>469</v>
      </c>
      <c r="H1" s="113" t="s">
        <v>619</v>
      </c>
      <c r="I1" s="114" t="s">
        <v>621</v>
      </c>
      <c r="J1" s="114" t="s">
        <v>623</v>
      </c>
      <c r="K1" s="113" t="s">
        <v>640</v>
      </c>
      <c r="L1" s="115"/>
    </row>
    <row r="2" spans="1:12" x14ac:dyDescent="0.25">
      <c r="A2" t="s">
        <v>700</v>
      </c>
      <c r="B2" s="116" t="s">
        <v>889</v>
      </c>
      <c r="C2" s="116" t="s">
        <v>865</v>
      </c>
      <c r="D2" s="116" t="s">
        <v>866</v>
      </c>
      <c r="E2" s="117">
        <v>343085</v>
      </c>
      <c r="F2" s="116"/>
      <c r="G2" s="116" t="s">
        <v>890</v>
      </c>
      <c r="H2" s="116" t="s">
        <v>891</v>
      </c>
      <c r="I2">
        <v>1600</v>
      </c>
      <c r="J2">
        <v>3200</v>
      </c>
      <c r="K2" s="116"/>
    </row>
    <row r="3" spans="1:12" x14ac:dyDescent="0.25">
      <c r="A3" t="s">
        <v>700</v>
      </c>
      <c r="B3" s="116" t="s">
        <v>889</v>
      </c>
      <c r="C3" s="116" t="s">
        <v>866</v>
      </c>
      <c r="D3" s="116"/>
      <c r="E3" s="118">
        <v>95</v>
      </c>
      <c r="F3" s="116"/>
      <c r="G3" s="116"/>
      <c r="H3" s="116" t="s">
        <v>891</v>
      </c>
      <c r="K3" s="119" t="s">
        <v>892</v>
      </c>
    </row>
    <row r="4" spans="1:12" x14ac:dyDescent="0.25">
      <c r="A4" t="s">
        <v>700</v>
      </c>
      <c r="B4" s="116" t="s">
        <v>889</v>
      </c>
      <c r="C4" s="116" t="s">
        <v>741</v>
      </c>
      <c r="D4" s="116" t="s">
        <v>866</v>
      </c>
      <c r="E4" s="118">
        <v>37</v>
      </c>
      <c r="F4" s="116"/>
      <c r="G4" s="116"/>
      <c r="H4" s="116" t="s">
        <v>891</v>
      </c>
      <c r="K4" s="116"/>
    </row>
    <row r="5" spans="1:12" x14ac:dyDescent="0.25">
      <c r="A5" t="s">
        <v>700</v>
      </c>
      <c r="B5" s="116" t="s">
        <v>889</v>
      </c>
      <c r="C5" s="116" t="s">
        <v>868</v>
      </c>
      <c r="D5" s="116" t="s">
        <v>866</v>
      </c>
      <c r="E5" s="117">
        <v>8251</v>
      </c>
      <c r="F5" s="116"/>
      <c r="G5" s="116" t="s">
        <v>893</v>
      </c>
      <c r="H5" s="116" t="s">
        <v>891</v>
      </c>
      <c r="K5" s="116"/>
    </row>
    <row r="6" spans="1:12" x14ac:dyDescent="0.25">
      <c r="A6" t="s">
        <v>700</v>
      </c>
      <c r="B6" s="116" t="s">
        <v>889</v>
      </c>
      <c r="C6" s="116" t="s">
        <v>865</v>
      </c>
      <c r="D6" s="116" t="s">
        <v>894</v>
      </c>
      <c r="E6" s="117">
        <v>1137</v>
      </c>
      <c r="F6" s="116"/>
      <c r="G6" s="116"/>
      <c r="H6" s="116" t="s">
        <v>891</v>
      </c>
      <c r="K6" s="116"/>
    </row>
    <row r="7" spans="1:12" x14ac:dyDescent="0.25">
      <c r="A7" t="s">
        <v>701</v>
      </c>
      <c r="B7" s="116" t="s">
        <v>895</v>
      </c>
      <c r="C7" s="116" t="s">
        <v>865</v>
      </c>
      <c r="D7" s="116" t="s">
        <v>896</v>
      </c>
      <c r="E7" s="117">
        <v>154061</v>
      </c>
      <c r="F7" s="116"/>
      <c r="G7" s="116" t="s">
        <v>897</v>
      </c>
      <c r="H7" s="116" t="s">
        <v>891</v>
      </c>
      <c r="I7">
        <v>1600</v>
      </c>
      <c r="K7" s="119" t="s">
        <v>898</v>
      </c>
    </row>
    <row r="8" spans="1:12" x14ac:dyDescent="0.25">
      <c r="A8" t="s">
        <v>701</v>
      </c>
      <c r="B8" s="116" t="s">
        <v>895</v>
      </c>
      <c r="C8" s="116" t="s">
        <v>865</v>
      </c>
      <c r="D8" s="116" t="s">
        <v>899</v>
      </c>
      <c r="E8" s="117">
        <v>6436</v>
      </c>
      <c r="F8" s="116"/>
      <c r="G8" s="120" t="s">
        <v>900</v>
      </c>
      <c r="H8" s="120" t="s">
        <v>891</v>
      </c>
      <c r="K8" s="119" t="s">
        <v>898</v>
      </c>
    </row>
    <row r="9" spans="1:12" x14ac:dyDescent="0.25">
      <c r="A9" t="s">
        <v>702</v>
      </c>
      <c r="B9" s="116" t="s">
        <v>901</v>
      </c>
      <c r="C9" s="116" t="s">
        <v>865</v>
      </c>
      <c r="D9" s="116" t="s">
        <v>902</v>
      </c>
      <c r="E9" s="117">
        <v>60510</v>
      </c>
      <c r="F9" s="116"/>
      <c r="G9" s="116" t="s">
        <v>903</v>
      </c>
      <c r="H9" s="116" t="s">
        <v>891</v>
      </c>
      <c r="I9">
        <v>1600</v>
      </c>
      <c r="K9" s="119" t="s">
        <v>898</v>
      </c>
    </row>
    <row r="10" spans="1:12" x14ac:dyDescent="0.25">
      <c r="A10" t="s">
        <v>702</v>
      </c>
      <c r="B10" s="116" t="s">
        <v>901</v>
      </c>
      <c r="C10" s="116" t="s">
        <v>865</v>
      </c>
      <c r="D10" s="116" t="s">
        <v>904</v>
      </c>
      <c r="E10" s="117">
        <v>11651</v>
      </c>
      <c r="F10" s="116"/>
      <c r="G10" s="120" t="s">
        <v>905</v>
      </c>
      <c r="H10" s="120" t="s">
        <v>891</v>
      </c>
      <c r="K10" s="119" t="s">
        <v>898</v>
      </c>
    </row>
    <row r="11" spans="1:12" x14ac:dyDescent="0.25">
      <c r="A11" t="s">
        <v>702</v>
      </c>
      <c r="B11" s="116" t="s">
        <v>901</v>
      </c>
      <c r="C11" s="116" t="s">
        <v>865</v>
      </c>
      <c r="D11" s="116" t="s">
        <v>906</v>
      </c>
      <c r="E11" s="117">
        <v>1029</v>
      </c>
      <c r="F11" s="116"/>
      <c r="G11" s="116"/>
      <c r="H11" s="116" t="s">
        <v>891</v>
      </c>
      <c r="K11" s="119" t="s">
        <v>898</v>
      </c>
    </row>
    <row r="12" spans="1:12" x14ac:dyDescent="0.25">
      <c r="A12" t="s">
        <v>703</v>
      </c>
      <c r="B12" s="116" t="s">
        <v>907</v>
      </c>
      <c r="C12" s="116" t="s">
        <v>865</v>
      </c>
      <c r="D12" s="116" t="s">
        <v>908</v>
      </c>
      <c r="E12" s="117">
        <v>33791</v>
      </c>
      <c r="F12" s="116"/>
      <c r="G12" s="116" t="s">
        <v>909</v>
      </c>
      <c r="H12" s="116" t="s">
        <v>891</v>
      </c>
      <c r="I12">
        <v>1600</v>
      </c>
      <c r="K12" s="119" t="s">
        <v>898</v>
      </c>
    </row>
    <row r="13" spans="1:12" x14ac:dyDescent="0.25">
      <c r="A13" t="s">
        <v>703</v>
      </c>
      <c r="B13" s="116" t="s">
        <v>907</v>
      </c>
      <c r="C13" s="116" t="s">
        <v>865</v>
      </c>
      <c r="D13" s="116" t="s">
        <v>910</v>
      </c>
      <c r="E13" s="117">
        <v>50</v>
      </c>
      <c r="F13" s="116"/>
      <c r="G13" s="116"/>
      <c r="H13" s="116" t="s">
        <v>891</v>
      </c>
      <c r="K13" s="119"/>
    </row>
    <row r="14" spans="1:12" x14ac:dyDescent="0.25">
      <c r="A14" t="s">
        <v>703</v>
      </c>
      <c r="B14" s="116" t="s">
        <v>907</v>
      </c>
      <c r="C14" s="116" t="s">
        <v>865</v>
      </c>
      <c r="D14" s="116" t="s">
        <v>911</v>
      </c>
      <c r="E14" s="117">
        <v>22</v>
      </c>
      <c r="F14" s="116"/>
      <c r="G14" s="116"/>
      <c r="H14" s="116" t="s">
        <v>891</v>
      </c>
      <c r="K14" s="119"/>
    </row>
    <row r="15" spans="1:12" x14ac:dyDescent="0.25">
      <c r="A15" t="s">
        <v>703</v>
      </c>
      <c r="B15" s="116" t="s">
        <v>907</v>
      </c>
      <c r="C15" s="116" t="s">
        <v>865</v>
      </c>
      <c r="D15" s="116" t="s">
        <v>912</v>
      </c>
      <c r="E15" s="117">
        <v>10</v>
      </c>
      <c r="F15" s="116"/>
      <c r="G15" s="116"/>
      <c r="H15" s="116" t="s">
        <v>891</v>
      </c>
      <c r="K15" s="119"/>
    </row>
    <row r="16" spans="1:12" x14ac:dyDescent="0.25">
      <c r="A16" t="s">
        <v>704</v>
      </c>
      <c r="B16" s="116" t="s">
        <v>913</v>
      </c>
      <c r="C16" s="116" t="s">
        <v>865</v>
      </c>
      <c r="D16" s="116" t="s">
        <v>914</v>
      </c>
      <c r="E16" s="117">
        <v>12735</v>
      </c>
      <c r="F16" s="116"/>
      <c r="G16" s="116" t="s">
        <v>915</v>
      </c>
      <c r="H16" s="116" t="s">
        <v>891</v>
      </c>
      <c r="I16">
        <v>1600</v>
      </c>
      <c r="K16" s="119"/>
    </row>
    <row r="17" spans="1:11" x14ac:dyDescent="0.25">
      <c r="A17" t="s">
        <v>704</v>
      </c>
      <c r="B17" s="116" t="s">
        <v>913</v>
      </c>
      <c r="C17" s="116" t="s">
        <v>865</v>
      </c>
      <c r="D17" s="116" t="s">
        <v>916</v>
      </c>
      <c r="E17" s="117">
        <v>2415</v>
      </c>
      <c r="F17" s="116"/>
      <c r="G17" s="120" t="s">
        <v>917</v>
      </c>
      <c r="H17" s="120" t="s">
        <v>891</v>
      </c>
      <c r="K17" s="119"/>
    </row>
    <row r="18" spans="1:11" x14ac:dyDescent="0.25">
      <c r="A18" t="s">
        <v>705</v>
      </c>
      <c r="B18" s="116" t="s">
        <v>918</v>
      </c>
      <c r="C18" s="116" t="s">
        <v>865</v>
      </c>
      <c r="D18" s="116" t="s">
        <v>919</v>
      </c>
      <c r="E18" s="117">
        <v>457453</v>
      </c>
      <c r="F18" s="116"/>
      <c r="G18" s="116" t="s">
        <v>920</v>
      </c>
      <c r="H18" s="116" t="s">
        <v>918</v>
      </c>
      <c r="I18">
        <v>1600</v>
      </c>
      <c r="K18" s="116"/>
    </row>
    <row r="19" spans="1:11" x14ac:dyDescent="0.25">
      <c r="A19" t="s">
        <v>706</v>
      </c>
      <c r="B19" s="116" t="s">
        <v>918</v>
      </c>
      <c r="C19" s="116" t="s">
        <v>741</v>
      </c>
      <c r="D19" s="116" t="s">
        <v>921</v>
      </c>
      <c r="E19" s="117">
        <v>398945</v>
      </c>
      <c r="F19" s="116"/>
      <c r="G19" s="116" t="s">
        <v>922</v>
      </c>
      <c r="H19" s="116" t="s">
        <v>918</v>
      </c>
      <c r="I19">
        <v>1600</v>
      </c>
      <c r="K19" s="119" t="s">
        <v>1514</v>
      </c>
    </row>
    <row r="20" spans="1:11" x14ac:dyDescent="0.25">
      <c r="A20" t="s">
        <v>707</v>
      </c>
      <c r="B20" s="116" t="s">
        <v>918</v>
      </c>
      <c r="C20" s="116" t="s">
        <v>865</v>
      </c>
      <c r="D20" s="116" t="s">
        <v>923</v>
      </c>
      <c r="E20" s="117">
        <v>72391</v>
      </c>
      <c r="F20" s="116"/>
      <c r="G20" s="116" t="s">
        <v>924</v>
      </c>
      <c r="H20" s="116" t="s">
        <v>918</v>
      </c>
      <c r="I20">
        <v>1600</v>
      </c>
      <c r="K20" s="119"/>
    </row>
    <row r="21" spans="1:11" x14ac:dyDescent="0.25">
      <c r="A21" t="s">
        <v>707</v>
      </c>
      <c r="B21" s="116" t="s">
        <v>918</v>
      </c>
      <c r="C21" s="116" t="s">
        <v>865</v>
      </c>
      <c r="D21" s="116" t="s">
        <v>925</v>
      </c>
      <c r="E21" s="117">
        <v>19245</v>
      </c>
      <c r="F21" s="116"/>
      <c r="G21" s="116" t="s">
        <v>926</v>
      </c>
      <c r="H21" s="116" t="s">
        <v>918</v>
      </c>
      <c r="K21" s="119"/>
    </row>
    <row r="22" spans="1:11" x14ac:dyDescent="0.25">
      <c r="A22" t="s">
        <v>707</v>
      </c>
      <c r="B22" s="116" t="s">
        <v>918</v>
      </c>
      <c r="C22" s="116" t="s">
        <v>865</v>
      </c>
      <c r="D22" s="116" t="s">
        <v>927</v>
      </c>
      <c r="E22" s="117">
        <v>10</v>
      </c>
      <c r="F22" s="116"/>
      <c r="G22" s="116"/>
      <c r="H22" s="116" t="s">
        <v>918</v>
      </c>
      <c r="K22" s="119"/>
    </row>
    <row r="23" spans="1:11" x14ac:dyDescent="0.25">
      <c r="A23" t="s">
        <v>707</v>
      </c>
      <c r="B23" s="116" t="s">
        <v>918</v>
      </c>
      <c r="C23" s="116" t="s">
        <v>741</v>
      </c>
      <c r="D23" s="116" t="s">
        <v>927</v>
      </c>
      <c r="E23" s="117">
        <v>3</v>
      </c>
      <c r="F23" s="116"/>
      <c r="G23" s="116"/>
      <c r="H23" s="116" t="s">
        <v>918</v>
      </c>
      <c r="K23" s="119"/>
    </row>
    <row r="24" spans="1:11" x14ac:dyDescent="0.25">
      <c r="A24" t="s">
        <v>708</v>
      </c>
      <c r="B24" s="116" t="s">
        <v>928</v>
      </c>
      <c r="C24" s="116" t="s">
        <v>865</v>
      </c>
      <c r="D24" s="116" t="s">
        <v>929</v>
      </c>
      <c r="E24" s="117">
        <v>1956</v>
      </c>
      <c r="F24" s="116"/>
      <c r="G24" s="116" t="s">
        <v>930</v>
      </c>
      <c r="H24" s="116" t="s">
        <v>891</v>
      </c>
      <c r="I24">
        <v>1600</v>
      </c>
      <c r="K24" s="119" t="s">
        <v>931</v>
      </c>
    </row>
    <row r="25" spans="1:11" x14ac:dyDescent="0.25">
      <c r="A25" t="s">
        <v>709</v>
      </c>
      <c r="B25" s="116" t="s">
        <v>932</v>
      </c>
      <c r="C25" s="116" t="s">
        <v>865</v>
      </c>
      <c r="D25" s="116" t="s">
        <v>933</v>
      </c>
      <c r="E25" s="118">
        <v>816</v>
      </c>
      <c r="F25" s="116"/>
      <c r="G25" s="116" t="s">
        <v>934</v>
      </c>
      <c r="H25" s="116" t="s">
        <v>891</v>
      </c>
      <c r="I25">
        <v>1600</v>
      </c>
      <c r="K25" s="119" t="s">
        <v>931</v>
      </c>
    </row>
    <row r="26" spans="1:11" x14ac:dyDescent="0.25">
      <c r="A26" t="s">
        <v>935</v>
      </c>
      <c r="B26" s="116" t="s">
        <v>936</v>
      </c>
      <c r="C26" s="116" t="s">
        <v>741</v>
      </c>
      <c r="D26" s="116" t="s">
        <v>937</v>
      </c>
      <c r="E26" s="118">
        <v>52267</v>
      </c>
      <c r="F26" s="116"/>
      <c r="G26" s="116" t="s">
        <v>938</v>
      </c>
      <c r="H26" s="116" t="s">
        <v>939</v>
      </c>
      <c r="K26" s="119" t="s">
        <v>940</v>
      </c>
    </row>
    <row r="27" spans="1:11" x14ac:dyDescent="0.25">
      <c r="A27" t="s">
        <v>935</v>
      </c>
      <c r="B27" s="116" t="s">
        <v>936</v>
      </c>
      <c r="C27" s="116" t="s">
        <v>741</v>
      </c>
      <c r="D27" s="116" t="s">
        <v>941</v>
      </c>
      <c r="E27" s="118">
        <v>206</v>
      </c>
      <c r="F27" s="116"/>
      <c r="G27" s="116"/>
      <c r="H27" s="116" t="s">
        <v>939</v>
      </c>
      <c r="K27" s="119" t="s">
        <v>942</v>
      </c>
    </row>
    <row r="28" spans="1:11" x14ac:dyDescent="0.25">
      <c r="A28" t="s">
        <v>935</v>
      </c>
      <c r="B28" s="116" t="s">
        <v>936</v>
      </c>
      <c r="C28" s="116" t="s">
        <v>741</v>
      </c>
      <c r="D28" s="116" t="s">
        <v>943</v>
      </c>
      <c r="E28" s="118">
        <v>41</v>
      </c>
      <c r="F28" s="116"/>
      <c r="G28" s="116"/>
      <c r="H28" s="116" t="s">
        <v>939</v>
      </c>
      <c r="K28" s="119" t="s">
        <v>942</v>
      </c>
    </row>
    <row r="29" spans="1:11" x14ac:dyDescent="0.25">
      <c r="A29" t="s">
        <v>935</v>
      </c>
      <c r="B29" s="116" t="s">
        <v>936</v>
      </c>
      <c r="C29" s="116" t="s">
        <v>741</v>
      </c>
      <c r="D29" s="116" t="s">
        <v>944</v>
      </c>
      <c r="E29" s="118">
        <v>22</v>
      </c>
      <c r="F29" s="116"/>
      <c r="G29" s="116"/>
      <c r="H29" s="116" t="s">
        <v>939</v>
      </c>
      <c r="K29" s="119" t="s">
        <v>942</v>
      </c>
    </row>
    <row r="30" spans="1:11" x14ac:dyDescent="0.25">
      <c r="A30" t="s">
        <v>935</v>
      </c>
      <c r="B30" s="116" t="s">
        <v>936</v>
      </c>
      <c r="C30" s="116" t="s">
        <v>865</v>
      </c>
      <c r="D30" s="116" t="s">
        <v>937</v>
      </c>
      <c r="E30" s="118">
        <v>248</v>
      </c>
      <c r="F30" s="116"/>
      <c r="G30" s="116"/>
      <c r="H30" s="116" t="s">
        <v>939</v>
      </c>
      <c r="K30" s="119"/>
    </row>
    <row r="31" spans="1:11" x14ac:dyDescent="0.25">
      <c r="A31" t="s">
        <v>935</v>
      </c>
      <c r="B31" s="116" t="s">
        <v>936</v>
      </c>
      <c r="C31" s="116" t="s">
        <v>865</v>
      </c>
      <c r="D31" s="116" t="s">
        <v>941</v>
      </c>
      <c r="E31" s="118">
        <v>246</v>
      </c>
      <c r="F31" s="116"/>
      <c r="G31" s="116"/>
      <c r="H31" s="116" t="s">
        <v>939</v>
      </c>
      <c r="K31" s="119"/>
    </row>
    <row r="32" spans="1:11" x14ac:dyDescent="0.25">
      <c r="A32" t="s">
        <v>710</v>
      </c>
      <c r="B32" s="116" t="s">
        <v>945</v>
      </c>
      <c r="C32" s="116" t="s">
        <v>869</v>
      </c>
      <c r="D32" s="116"/>
      <c r="E32" s="117">
        <v>3392</v>
      </c>
      <c r="F32" s="116"/>
      <c r="G32" s="116" t="s">
        <v>946</v>
      </c>
      <c r="H32" s="116" t="s">
        <v>947</v>
      </c>
      <c r="I32">
        <v>1000</v>
      </c>
      <c r="K32" s="119" t="s">
        <v>948</v>
      </c>
    </row>
    <row r="33" spans="1:11" x14ac:dyDescent="0.25">
      <c r="A33" t="s">
        <v>710</v>
      </c>
      <c r="B33" s="116" t="s">
        <v>945</v>
      </c>
      <c r="C33" s="116" t="s">
        <v>741</v>
      </c>
      <c r="D33" s="116" t="s">
        <v>869</v>
      </c>
      <c r="E33" s="117">
        <v>86020</v>
      </c>
      <c r="F33" s="116"/>
      <c r="G33" s="116" t="s">
        <v>949</v>
      </c>
      <c r="H33" s="116" t="s">
        <v>947</v>
      </c>
      <c r="K33" s="116"/>
    </row>
    <row r="34" spans="1:11" x14ac:dyDescent="0.25">
      <c r="A34" t="s">
        <v>710</v>
      </c>
      <c r="B34" s="116" t="s">
        <v>945</v>
      </c>
      <c r="C34" s="116" t="s">
        <v>741</v>
      </c>
      <c r="D34" s="116" t="s">
        <v>950</v>
      </c>
      <c r="E34" s="117">
        <v>2082</v>
      </c>
      <c r="F34" s="116"/>
      <c r="G34" s="116" t="s">
        <v>951</v>
      </c>
      <c r="H34" s="116" t="s">
        <v>947</v>
      </c>
      <c r="K34" s="119" t="s">
        <v>952</v>
      </c>
    </row>
    <row r="35" spans="1:11" x14ac:dyDescent="0.25">
      <c r="A35" t="s">
        <v>711</v>
      </c>
      <c r="B35" s="116" t="s">
        <v>953</v>
      </c>
      <c r="C35" s="116" t="s">
        <v>741</v>
      </c>
      <c r="D35" s="116" t="s">
        <v>871</v>
      </c>
      <c r="E35" s="117">
        <v>1036820</v>
      </c>
      <c r="F35" s="116"/>
      <c r="G35" s="116" t="s">
        <v>954</v>
      </c>
      <c r="H35" s="116" t="s">
        <v>947</v>
      </c>
      <c r="I35">
        <v>1600</v>
      </c>
      <c r="K35" s="119" t="s">
        <v>955</v>
      </c>
    </row>
    <row r="36" spans="1:11" x14ac:dyDescent="0.25">
      <c r="A36" t="s">
        <v>711</v>
      </c>
      <c r="B36" s="116" t="s">
        <v>953</v>
      </c>
      <c r="C36" s="116" t="s">
        <v>871</v>
      </c>
      <c r="D36" s="116"/>
      <c r="E36" s="117">
        <v>2357</v>
      </c>
      <c r="F36" s="116"/>
      <c r="G36" s="116"/>
      <c r="H36" s="116" t="s">
        <v>947</v>
      </c>
      <c r="K36" s="119" t="s">
        <v>956</v>
      </c>
    </row>
    <row r="37" spans="1:11" x14ac:dyDescent="0.25">
      <c r="A37" t="s">
        <v>711</v>
      </c>
      <c r="B37" s="116" t="s">
        <v>953</v>
      </c>
      <c r="C37" s="116" t="s">
        <v>868</v>
      </c>
      <c r="D37" s="116" t="s">
        <v>957</v>
      </c>
      <c r="E37" s="117">
        <v>243577</v>
      </c>
      <c r="F37" s="116"/>
      <c r="G37" s="116" t="s">
        <v>958</v>
      </c>
      <c r="H37" s="116" t="s">
        <v>947</v>
      </c>
      <c r="K37" s="119"/>
    </row>
    <row r="38" spans="1:11" x14ac:dyDescent="0.25">
      <c r="A38" t="s">
        <v>711</v>
      </c>
      <c r="B38" s="116" t="s">
        <v>953</v>
      </c>
      <c r="C38" s="116" t="s">
        <v>868</v>
      </c>
      <c r="D38" s="116" t="s">
        <v>959</v>
      </c>
      <c r="E38" s="117">
        <v>49037</v>
      </c>
      <c r="F38" s="116"/>
      <c r="G38" s="119" t="s">
        <v>960</v>
      </c>
      <c r="H38" s="116" t="s">
        <v>947</v>
      </c>
    </row>
    <row r="39" spans="1:11" x14ac:dyDescent="0.25">
      <c r="A39" t="s">
        <v>711</v>
      </c>
      <c r="B39" s="116" t="s">
        <v>953</v>
      </c>
      <c r="C39" s="116" t="s">
        <v>868</v>
      </c>
      <c r="D39" s="116" t="s">
        <v>961</v>
      </c>
      <c r="E39" s="117">
        <v>32690</v>
      </c>
      <c r="F39" s="116"/>
      <c r="G39" s="116" t="s">
        <v>962</v>
      </c>
      <c r="H39" s="116" t="s">
        <v>947</v>
      </c>
      <c r="K39" s="119"/>
    </row>
    <row r="40" spans="1:11" x14ac:dyDescent="0.25">
      <c r="A40" t="s">
        <v>711</v>
      </c>
      <c r="B40" s="116" t="s">
        <v>953</v>
      </c>
      <c r="C40" s="116" t="s">
        <v>868</v>
      </c>
      <c r="D40" s="116" t="s">
        <v>963</v>
      </c>
      <c r="E40" s="117">
        <v>7382</v>
      </c>
      <c r="F40" s="116"/>
      <c r="G40" s="116" t="s">
        <v>964</v>
      </c>
      <c r="H40" s="116" t="s">
        <v>947</v>
      </c>
      <c r="K40" s="119"/>
    </row>
    <row r="41" spans="1:11" x14ac:dyDescent="0.25">
      <c r="A41" t="s">
        <v>711</v>
      </c>
      <c r="B41" s="116" t="s">
        <v>953</v>
      </c>
      <c r="C41" s="116" t="s">
        <v>868</v>
      </c>
      <c r="D41" s="116" t="s">
        <v>965</v>
      </c>
      <c r="E41" s="117">
        <v>1872</v>
      </c>
      <c r="F41" s="116"/>
      <c r="G41" s="116" t="s">
        <v>966</v>
      </c>
      <c r="H41" s="116" t="s">
        <v>947</v>
      </c>
      <c r="K41" s="119"/>
    </row>
    <row r="42" spans="1:11" x14ac:dyDescent="0.25">
      <c r="A42" t="s">
        <v>712</v>
      </c>
      <c r="B42" s="116" t="s">
        <v>967</v>
      </c>
      <c r="C42" s="116" t="s">
        <v>781</v>
      </c>
      <c r="D42" s="116" t="s">
        <v>968</v>
      </c>
      <c r="E42" s="117">
        <v>73881</v>
      </c>
      <c r="F42" s="116"/>
      <c r="G42" s="116" t="s">
        <v>969</v>
      </c>
      <c r="H42" s="116" t="s">
        <v>947</v>
      </c>
      <c r="I42">
        <v>3200</v>
      </c>
      <c r="K42" s="116" t="s">
        <v>970</v>
      </c>
    </row>
    <row r="43" spans="1:11" x14ac:dyDescent="0.25">
      <c r="A43" t="s">
        <v>713</v>
      </c>
      <c r="B43" s="116" t="s">
        <v>971</v>
      </c>
      <c r="C43" s="116" t="s">
        <v>741</v>
      </c>
      <c r="D43" s="116" t="s">
        <v>972</v>
      </c>
      <c r="E43" s="117">
        <v>31943</v>
      </c>
      <c r="F43" s="120"/>
      <c r="G43" s="120" t="s">
        <v>973</v>
      </c>
      <c r="H43" s="120" t="s">
        <v>947</v>
      </c>
      <c r="I43">
        <v>3200</v>
      </c>
      <c r="K43" s="116" t="s">
        <v>970</v>
      </c>
    </row>
    <row r="44" spans="1:11" x14ac:dyDescent="0.25">
      <c r="A44" t="s">
        <v>714</v>
      </c>
      <c r="B44" s="116" t="s">
        <v>974</v>
      </c>
      <c r="C44" s="116" t="s">
        <v>741</v>
      </c>
      <c r="D44" s="116" t="s">
        <v>975</v>
      </c>
      <c r="E44" s="117">
        <v>24284</v>
      </c>
      <c r="F44" s="120"/>
      <c r="G44" s="120" t="s">
        <v>976</v>
      </c>
      <c r="H44" s="120" t="s">
        <v>947</v>
      </c>
      <c r="I44">
        <v>3200</v>
      </c>
      <c r="K44" s="116" t="s">
        <v>970</v>
      </c>
    </row>
    <row r="45" spans="1:11" x14ac:dyDescent="0.25">
      <c r="A45" t="s">
        <v>977</v>
      </c>
      <c r="B45" s="116" t="s">
        <v>978</v>
      </c>
      <c r="C45" s="116" t="s">
        <v>781</v>
      </c>
      <c r="D45" s="116" t="s">
        <v>979</v>
      </c>
      <c r="E45" s="117">
        <v>5503</v>
      </c>
      <c r="F45" s="120"/>
      <c r="G45" s="120" t="s">
        <v>980</v>
      </c>
      <c r="H45" s="120" t="s">
        <v>947</v>
      </c>
      <c r="I45">
        <v>3200</v>
      </c>
      <c r="K45" s="116" t="s">
        <v>970</v>
      </c>
    </row>
    <row r="46" spans="1:11" x14ac:dyDescent="0.25">
      <c r="A46" t="s">
        <v>981</v>
      </c>
      <c r="B46" s="116" t="s">
        <v>982</v>
      </c>
      <c r="C46" s="116" t="s">
        <v>741</v>
      </c>
      <c r="D46" s="116" t="s">
        <v>983</v>
      </c>
      <c r="E46" s="117">
        <v>17542</v>
      </c>
      <c r="F46" s="116"/>
      <c r="G46" s="116" t="s">
        <v>984</v>
      </c>
      <c r="H46" s="116" t="s">
        <v>947</v>
      </c>
      <c r="I46">
        <v>3200</v>
      </c>
      <c r="K46" s="116" t="s">
        <v>970</v>
      </c>
    </row>
    <row r="47" spans="1:11" x14ac:dyDescent="0.25">
      <c r="A47" t="s">
        <v>715</v>
      </c>
      <c r="B47" s="116" t="s">
        <v>985</v>
      </c>
      <c r="C47" s="116" t="s">
        <v>781</v>
      </c>
      <c r="D47" s="116" t="s">
        <v>986</v>
      </c>
      <c r="E47" s="117">
        <v>97466</v>
      </c>
      <c r="F47" s="116"/>
      <c r="G47" s="116" t="s">
        <v>987</v>
      </c>
      <c r="H47" s="116" t="s">
        <v>947</v>
      </c>
      <c r="I47">
        <v>3200</v>
      </c>
      <c r="K47" s="116" t="s">
        <v>988</v>
      </c>
    </row>
    <row r="48" spans="1:11" x14ac:dyDescent="0.25">
      <c r="A48" t="s">
        <v>716</v>
      </c>
      <c r="B48" s="116" t="s">
        <v>989</v>
      </c>
      <c r="C48" s="116" t="s">
        <v>741</v>
      </c>
      <c r="D48" s="116" t="s">
        <v>990</v>
      </c>
      <c r="E48" s="117">
        <v>100217</v>
      </c>
      <c r="F48" s="120"/>
      <c r="G48" s="120" t="s">
        <v>991</v>
      </c>
      <c r="H48" s="120" t="s">
        <v>947</v>
      </c>
      <c r="I48">
        <v>3200</v>
      </c>
      <c r="K48" s="116" t="s">
        <v>988</v>
      </c>
    </row>
    <row r="49" spans="1:11" x14ac:dyDescent="0.25">
      <c r="A49" t="s">
        <v>717</v>
      </c>
      <c r="B49" s="116" t="s">
        <v>992</v>
      </c>
      <c r="C49" s="116" t="s">
        <v>781</v>
      </c>
      <c r="D49" s="116" t="s">
        <v>993</v>
      </c>
      <c r="E49" s="117">
        <v>139617</v>
      </c>
      <c r="F49" s="116"/>
      <c r="G49" s="116" t="s">
        <v>994</v>
      </c>
      <c r="H49" s="116" t="s">
        <v>947</v>
      </c>
      <c r="I49">
        <v>3200</v>
      </c>
      <c r="K49" s="116" t="s">
        <v>988</v>
      </c>
    </row>
    <row r="50" spans="1:11" x14ac:dyDescent="0.25">
      <c r="A50" t="s">
        <v>995</v>
      </c>
      <c r="B50" s="116" t="s">
        <v>996</v>
      </c>
      <c r="C50" s="116" t="s">
        <v>781</v>
      </c>
      <c r="D50" s="116" t="s">
        <v>997</v>
      </c>
      <c r="E50" s="117">
        <v>114350</v>
      </c>
      <c r="F50" s="116"/>
      <c r="G50" s="116" t="s">
        <v>998</v>
      </c>
      <c r="H50" s="116" t="s">
        <v>947</v>
      </c>
      <c r="I50">
        <v>3200</v>
      </c>
      <c r="K50" s="116" t="s">
        <v>988</v>
      </c>
    </row>
    <row r="51" spans="1:11" x14ac:dyDescent="0.25">
      <c r="A51" t="s">
        <v>718</v>
      </c>
      <c r="B51" s="116" t="s">
        <v>999</v>
      </c>
      <c r="C51" s="116" t="s">
        <v>741</v>
      </c>
      <c r="D51" s="116" t="s">
        <v>1000</v>
      </c>
      <c r="E51" s="117">
        <v>253978</v>
      </c>
      <c r="F51" s="116"/>
      <c r="G51" s="120" t="s">
        <v>1001</v>
      </c>
      <c r="H51" s="120" t="s">
        <v>48</v>
      </c>
      <c r="I51">
        <v>1000</v>
      </c>
      <c r="K51" s="119" t="s">
        <v>1002</v>
      </c>
    </row>
    <row r="52" spans="1:11" x14ac:dyDescent="0.25">
      <c r="A52" t="s">
        <v>718</v>
      </c>
      <c r="B52" s="116" t="s">
        <v>999</v>
      </c>
      <c r="C52" s="116" t="s">
        <v>741</v>
      </c>
      <c r="D52" s="116" t="s">
        <v>1003</v>
      </c>
      <c r="E52" s="117">
        <v>15</v>
      </c>
      <c r="F52" s="116"/>
      <c r="G52" s="120"/>
      <c r="H52" s="120" t="s">
        <v>48</v>
      </c>
      <c r="K52" s="119" t="s">
        <v>1004</v>
      </c>
    </row>
    <row r="53" spans="1:11" x14ac:dyDescent="0.25">
      <c r="A53" t="s">
        <v>718</v>
      </c>
      <c r="B53" s="116" t="s">
        <v>999</v>
      </c>
      <c r="C53" s="116" t="s">
        <v>865</v>
      </c>
      <c r="D53" s="116" t="s">
        <v>1000</v>
      </c>
      <c r="E53" s="117">
        <v>53</v>
      </c>
      <c r="F53" s="116"/>
      <c r="G53" s="120"/>
      <c r="H53" s="120" t="s">
        <v>48</v>
      </c>
      <c r="K53" s="119" t="s">
        <v>1004</v>
      </c>
    </row>
    <row r="54" spans="1:11" x14ac:dyDescent="0.25">
      <c r="A54" t="s">
        <v>718</v>
      </c>
      <c r="B54" s="116" t="s">
        <v>999</v>
      </c>
      <c r="C54" s="116" t="s">
        <v>865</v>
      </c>
      <c r="D54" s="116" t="s">
        <v>1003</v>
      </c>
      <c r="E54" s="117">
        <v>2495</v>
      </c>
      <c r="F54" s="116"/>
      <c r="G54" s="120" t="s">
        <v>1005</v>
      </c>
      <c r="H54" s="120" t="s">
        <v>48</v>
      </c>
      <c r="K54" s="119" t="s">
        <v>1006</v>
      </c>
    </row>
    <row r="55" spans="1:11" x14ac:dyDescent="0.25">
      <c r="A55" t="s">
        <v>719</v>
      </c>
      <c r="B55" s="116" t="s">
        <v>1007</v>
      </c>
      <c r="C55" s="116" t="s">
        <v>741</v>
      </c>
      <c r="D55" s="116" t="s">
        <v>1007</v>
      </c>
      <c r="E55" s="117">
        <v>924972</v>
      </c>
      <c r="F55" s="116"/>
      <c r="G55" s="116" t="s">
        <v>1008</v>
      </c>
      <c r="H55" s="116" t="s">
        <v>1009</v>
      </c>
      <c r="K55" s="116"/>
    </row>
    <row r="56" spans="1:11" x14ac:dyDescent="0.25">
      <c r="A56" t="s">
        <v>720</v>
      </c>
      <c r="B56" s="116" t="s">
        <v>1010</v>
      </c>
      <c r="C56" s="116" t="s">
        <v>741</v>
      </c>
      <c r="D56" s="116" t="s">
        <v>1010</v>
      </c>
      <c r="E56" s="117">
        <v>356890</v>
      </c>
      <c r="F56" s="116"/>
      <c r="G56" s="116" t="s">
        <v>1011</v>
      </c>
      <c r="H56" s="116" t="s">
        <v>1009</v>
      </c>
      <c r="K56" s="116"/>
    </row>
    <row r="57" spans="1:11" x14ac:dyDescent="0.25">
      <c r="A57" t="s">
        <v>721</v>
      </c>
      <c r="B57" s="116" t="s">
        <v>1012</v>
      </c>
      <c r="C57" s="116" t="s">
        <v>874</v>
      </c>
      <c r="D57" s="116"/>
      <c r="E57" s="117">
        <v>394005</v>
      </c>
      <c r="F57" s="116"/>
      <c r="G57" s="116" t="s">
        <v>1013</v>
      </c>
      <c r="H57" s="116" t="s">
        <v>1009</v>
      </c>
      <c r="K57" s="119" t="s">
        <v>1014</v>
      </c>
    </row>
    <row r="58" spans="1:11" x14ac:dyDescent="0.25">
      <c r="A58" t="s">
        <v>722</v>
      </c>
      <c r="B58" s="116" t="s">
        <v>1015</v>
      </c>
      <c r="C58" s="116" t="s">
        <v>741</v>
      </c>
      <c r="D58" s="116" t="s">
        <v>1015</v>
      </c>
      <c r="E58" s="117">
        <v>6309</v>
      </c>
      <c r="F58" s="120"/>
      <c r="G58" s="120" t="s">
        <v>1016</v>
      </c>
      <c r="H58" s="120" t="s">
        <v>1009</v>
      </c>
      <c r="K58" s="116"/>
    </row>
    <row r="59" spans="1:11" x14ac:dyDescent="0.25">
      <c r="A59" t="s">
        <v>1017</v>
      </c>
      <c r="B59" s="116" t="s">
        <v>1018</v>
      </c>
      <c r="C59" s="116" t="s">
        <v>741</v>
      </c>
      <c r="D59" s="116" t="s">
        <v>1019</v>
      </c>
      <c r="E59" s="117">
        <v>326229</v>
      </c>
      <c r="F59" s="116"/>
      <c r="G59" s="116" t="s">
        <v>1020</v>
      </c>
      <c r="H59" s="116" t="s">
        <v>891</v>
      </c>
      <c r="K59" s="116"/>
    </row>
    <row r="60" spans="1:11" x14ac:dyDescent="0.25">
      <c r="A60" t="s">
        <v>723</v>
      </c>
      <c r="B60" s="116" t="s">
        <v>1021</v>
      </c>
      <c r="C60" s="116" t="s">
        <v>741</v>
      </c>
      <c r="D60" s="116" t="s">
        <v>1022</v>
      </c>
      <c r="E60" s="117">
        <v>151404</v>
      </c>
      <c r="F60" s="116"/>
      <c r="G60" s="116" t="s">
        <v>1023</v>
      </c>
      <c r="H60" s="116" t="s">
        <v>1009</v>
      </c>
      <c r="K60" s="119"/>
    </row>
    <row r="61" spans="1:11" x14ac:dyDescent="0.25">
      <c r="A61" t="s">
        <v>724</v>
      </c>
      <c r="B61" s="116" t="s">
        <v>1024</v>
      </c>
      <c r="C61" s="116" t="s">
        <v>741</v>
      </c>
      <c r="D61" s="116" t="s">
        <v>1025</v>
      </c>
      <c r="E61" s="117">
        <v>156117</v>
      </c>
      <c r="F61" s="116"/>
      <c r="G61" s="116" t="s">
        <v>1026</v>
      </c>
      <c r="H61" s="116" t="s">
        <v>1027</v>
      </c>
      <c r="K61" s="116"/>
    </row>
    <row r="62" spans="1:11" x14ac:dyDescent="0.25">
      <c r="A62" t="s">
        <v>725</v>
      </c>
      <c r="B62" s="116" t="s">
        <v>1028</v>
      </c>
      <c r="C62" s="116" t="s">
        <v>741</v>
      </c>
      <c r="D62" s="116" t="s">
        <v>1029</v>
      </c>
      <c r="E62" s="117">
        <v>18994</v>
      </c>
      <c r="F62" s="116"/>
      <c r="G62" s="116" t="s">
        <v>1030</v>
      </c>
      <c r="H62" s="116" t="s">
        <v>1027</v>
      </c>
      <c r="K62" s="116"/>
    </row>
    <row r="63" spans="1:11" x14ac:dyDescent="0.25">
      <c r="A63" t="s">
        <v>726</v>
      </c>
      <c r="B63" s="116" t="s">
        <v>1031</v>
      </c>
      <c r="C63" s="116" t="s">
        <v>741</v>
      </c>
      <c r="D63" s="116" t="s">
        <v>1032</v>
      </c>
      <c r="E63" s="117">
        <v>5327</v>
      </c>
      <c r="F63" s="116"/>
      <c r="G63" s="116" t="s">
        <v>1033</v>
      </c>
      <c r="H63" s="116" t="s">
        <v>1031</v>
      </c>
      <c r="K63" s="116"/>
    </row>
    <row r="64" spans="1:11" x14ac:dyDescent="0.25">
      <c r="A64" t="s">
        <v>726</v>
      </c>
      <c r="B64" s="116" t="s">
        <v>1031</v>
      </c>
      <c r="C64" s="116" t="s">
        <v>741</v>
      </c>
      <c r="D64" s="116" t="s">
        <v>876</v>
      </c>
      <c r="E64" s="117">
        <v>2300</v>
      </c>
      <c r="F64" s="116"/>
      <c r="G64" s="116" t="s">
        <v>1034</v>
      </c>
      <c r="H64" s="116" t="s">
        <v>1031</v>
      </c>
      <c r="K64" s="116"/>
    </row>
    <row r="65" spans="1:11" x14ac:dyDescent="0.25">
      <c r="A65" t="s">
        <v>726</v>
      </c>
      <c r="B65" s="116" t="s">
        <v>1031</v>
      </c>
      <c r="C65" s="116" t="s">
        <v>865</v>
      </c>
      <c r="D65" s="116" t="s">
        <v>1035</v>
      </c>
      <c r="E65" s="117">
        <v>7350</v>
      </c>
      <c r="F65" s="116"/>
      <c r="G65" s="116" t="s">
        <v>1036</v>
      </c>
      <c r="H65" s="116" t="s">
        <v>1031</v>
      </c>
      <c r="K65" s="116"/>
    </row>
    <row r="66" spans="1:11" x14ac:dyDescent="0.25">
      <c r="A66" t="s">
        <v>726</v>
      </c>
      <c r="B66" s="116" t="s">
        <v>1031</v>
      </c>
      <c r="C66" s="116" t="s">
        <v>876</v>
      </c>
      <c r="D66" s="116"/>
      <c r="E66" s="117">
        <v>1678</v>
      </c>
      <c r="F66" s="116"/>
      <c r="G66" s="116"/>
      <c r="H66" s="116" t="s">
        <v>1031</v>
      </c>
      <c r="K66" s="116"/>
    </row>
    <row r="67" spans="1:11" x14ac:dyDescent="0.25">
      <c r="A67" t="s">
        <v>1037</v>
      </c>
      <c r="B67" s="116" t="s">
        <v>1038</v>
      </c>
      <c r="C67" s="116" t="s">
        <v>865</v>
      </c>
      <c r="D67" s="116" t="s">
        <v>1039</v>
      </c>
      <c r="E67" s="117">
        <v>47756</v>
      </c>
      <c r="F67" s="116"/>
      <c r="G67" s="116" t="s">
        <v>1040</v>
      </c>
      <c r="H67" s="116" t="s">
        <v>1041</v>
      </c>
    </row>
    <row r="68" spans="1:11" x14ac:dyDescent="0.25">
      <c r="A68" t="s">
        <v>1042</v>
      </c>
      <c r="B68" s="116" t="s">
        <v>1043</v>
      </c>
      <c r="C68" s="116" t="s">
        <v>865</v>
      </c>
      <c r="D68" s="116" t="s">
        <v>1044</v>
      </c>
      <c r="E68" s="117">
        <v>12150</v>
      </c>
      <c r="F68" s="116"/>
      <c r="G68" s="116" t="s">
        <v>1045</v>
      </c>
      <c r="H68" s="116" t="s">
        <v>1046</v>
      </c>
      <c r="K68" t="s">
        <v>1047</v>
      </c>
    </row>
    <row r="69" spans="1:11" x14ac:dyDescent="0.25">
      <c r="A69" t="s">
        <v>1042</v>
      </c>
      <c r="B69" s="116" t="s">
        <v>1043</v>
      </c>
      <c r="C69" s="116" t="s">
        <v>865</v>
      </c>
      <c r="D69" s="116" t="s">
        <v>1048</v>
      </c>
      <c r="E69" s="117">
        <v>20</v>
      </c>
      <c r="F69" s="116"/>
      <c r="H69" s="116" t="s">
        <v>1046</v>
      </c>
      <c r="K69" t="s">
        <v>1049</v>
      </c>
    </row>
    <row r="70" spans="1:11" x14ac:dyDescent="0.25">
      <c r="A70" t="s">
        <v>727</v>
      </c>
      <c r="B70" s="116" t="s">
        <v>1050</v>
      </c>
      <c r="C70" s="116" t="s">
        <v>757</v>
      </c>
      <c r="D70" s="116" t="s">
        <v>861</v>
      </c>
      <c r="E70" s="139" t="s">
        <v>1509</v>
      </c>
      <c r="F70" s="116" t="s">
        <v>1506</v>
      </c>
      <c r="G70" s="116" t="s">
        <v>1510</v>
      </c>
      <c r="H70" s="116" t="s">
        <v>1052</v>
      </c>
      <c r="K70" s="116" t="s">
        <v>1512</v>
      </c>
    </row>
    <row r="71" spans="1:11" x14ac:dyDescent="0.25">
      <c r="A71" t="s">
        <v>727</v>
      </c>
      <c r="B71" s="116" t="s">
        <v>1050</v>
      </c>
      <c r="C71" s="116" t="s">
        <v>757</v>
      </c>
      <c r="D71" s="116" t="s">
        <v>879</v>
      </c>
      <c r="E71" s="121">
        <v>978090</v>
      </c>
      <c r="F71" s="116"/>
      <c r="G71" s="116" t="s">
        <v>1051</v>
      </c>
      <c r="H71" s="116" t="s">
        <v>1052</v>
      </c>
    </row>
    <row r="72" spans="1:11" x14ac:dyDescent="0.25">
      <c r="A72" t="s">
        <v>727</v>
      </c>
      <c r="B72" s="116" t="s">
        <v>1050</v>
      </c>
      <c r="C72" s="116" t="s">
        <v>741</v>
      </c>
      <c r="D72" s="116" t="s">
        <v>879</v>
      </c>
      <c r="E72" s="117">
        <v>18885</v>
      </c>
      <c r="F72" s="116"/>
      <c r="G72" s="116" t="s">
        <v>1053</v>
      </c>
      <c r="H72" s="116" t="s">
        <v>1052</v>
      </c>
    </row>
    <row r="73" spans="1:11" x14ac:dyDescent="0.25">
      <c r="A73" t="s">
        <v>727</v>
      </c>
      <c r="B73" s="116" t="s">
        <v>1050</v>
      </c>
      <c r="C73" s="116" t="s">
        <v>751</v>
      </c>
      <c r="D73" s="116" t="s">
        <v>879</v>
      </c>
      <c r="E73" s="117">
        <v>26</v>
      </c>
      <c r="F73" s="116"/>
      <c r="H73" s="116" t="s">
        <v>1052</v>
      </c>
    </row>
    <row r="74" spans="1:11" x14ac:dyDescent="0.25">
      <c r="A74" t="s">
        <v>727</v>
      </c>
      <c r="B74" s="116" t="s">
        <v>1050</v>
      </c>
      <c r="C74" s="116" t="s">
        <v>794</v>
      </c>
      <c r="D74" s="116" t="s">
        <v>879</v>
      </c>
      <c r="E74" s="117">
        <v>24</v>
      </c>
      <c r="F74" s="116"/>
      <c r="H74" s="116" t="s">
        <v>1052</v>
      </c>
    </row>
    <row r="75" spans="1:11" x14ac:dyDescent="0.25">
      <c r="A75" t="s">
        <v>727</v>
      </c>
      <c r="B75" s="116" t="s">
        <v>1050</v>
      </c>
      <c r="C75" s="116" t="s">
        <v>794</v>
      </c>
      <c r="D75" s="116" t="s">
        <v>740</v>
      </c>
      <c r="E75" s="117">
        <v>84522</v>
      </c>
      <c r="F75" s="116"/>
      <c r="G75" s="116" t="s">
        <v>1511</v>
      </c>
      <c r="H75" s="116" t="s">
        <v>1052</v>
      </c>
    </row>
    <row r="76" spans="1:11" x14ac:dyDescent="0.25">
      <c r="A76" t="s">
        <v>727</v>
      </c>
      <c r="B76" s="116" t="s">
        <v>1050</v>
      </c>
      <c r="C76" s="116" t="s">
        <v>762</v>
      </c>
      <c r="D76" s="116" t="s">
        <v>879</v>
      </c>
      <c r="E76" s="117">
        <v>83</v>
      </c>
      <c r="F76" s="116"/>
      <c r="G76" s="116"/>
      <c r="H76" s="116" t="s">
        <v>1052</v>
      </c>
    </row>
    <row r="77" spans="1:11" x14ac:dyDescent="0.25">
      <c r="A77" t="s">
        <v>727</v>
      </c>
      <c r="B77" s="116" t="s">
        <v>1050</v>
      </c>
      <c r="C77" s="116" t="s">
        <v>879</v>
      </c>
      <c r="D77" s="116" t="s">
        <v>1054</v>
      </c>
      <c r="E77" s="117">
        <v>726</v>
      </c>
      <c r="F77" s="116"/>
      <c r="G77" t="s">
        <v>1055</v>
      </c>
      <c r="H77" s="116" t="s">
        <v>1052</v>
      </c>
      <c r="K77" t="s">
        <v>1056</v>
      </c>
    </row>
    <row r="78" spans="1:11" x14ac:dyDescent="0.25">
      <c r="A78" t="s">
        <v>727</v>
      </c>
      <c r="B78" s="116" t="s">
        <v>1050</v>
      </c>
      <c r="C78" s="116" t="s">
        <v>735</v>
      </c>
      <c r="D78" s="116" t="s">
        <v>1507</v>
      </c>
      <c r="E78" s="117"/>
      <c r="F78" s="116" t="s">
        <v>1508</v>
      </c>
      <c r="H78" s="116" t="s">
        <v>1052</v>
      </c>
      <c r="K78" s="116" t="s">
        <v>1513</v>
      </c>
    </row>
    <row r="79" spans="1:11" x14ac:dyDescent="0.25">
      <c r="A79" t="s">
        <v>1057</v>
      </c>
      <c r="B79" s="116" t="s">
        <v>1058</v>
      </c>
      <c r="C79" s="116" t="s">
        <v>741</v>
      </c>
      <c r="D79" s="116" t="s">
        <v>1059</v>
      </c>
      <c r="E79" s="117">
        <v>156584</v>
      </c>
      <c r="F79" s="116"/>
      <c r="G79" s="116" t="s">
        <v>1060</v>
      </c>
      <c r="H79" s="116" t="s">
        <v>947</v>
      </c>
    </row>
    <row r="80" spans="1:11" x14ac:dyDescent="0.25">
      <c r="A80" t="s">
        <v>1642</v>
      </c>
      <c r="B80" s="116" t="s">
        <v>1524</v>
      </c>
      <c r="C80" s="116" t="s">
        <v>1516</v>
      </c>
      <c r="D80" s="116" t="s">
        <v>1517</v>
      </c>
    </row>
    <row r="81" spans="1:4" x14ac:dyDescent="0.25">
      <c r="A81" t="s">
        <v>1642</v>
      </c>
      <c r="B81" s="116" t="s">
        <v>1524</v>
      </c>
      <c r="C81" s="116" t="s">
        <v>1516</v>
      </c>
      <c r="D81" s="116" t="s">
        <v>1520</v>
      </c>
    </row>
    <row r="82" spans="1:4" x14ac:dyDescent="0.25">
      <c r="A82" t="s">
        <v>1642</v>
      </c>
      <c r="B82" s="116" t="s">
        <v>1524</v>
      </c>
      <c r="C82" s="116" t="s">
        <v>802</v>
      </c>
      <c r="D82" s="116" t="s">
        <v>1515</v>
      </c>
    </row>
    <row r="83" spans="1:4" x14ac:dyDescent="0.25">
      <c r="A83" t="s">
        <v>1642</v>
      </c>
      <c r="B83" s="116" t="s">
        <v>1524</v>
      </c>
      <c r="C83" s="116" t="s">
        <v>802</v>
      </c>
      <c r="D83" s="116" t="s">
        <v>1517</v>
      </c>
    </row>
    <row r="84" spans="1:4" x14ac:dyDescent="0.25">
      <c r="A84" t="s">
        <v>1642</v>
      </c>
      <c r="B84" s="116" t="s">
        <v>1524</v>
      </c>
      <c r="C84" t="s">
        <v>1519</v>
      </c>
      <c r="D84" t="s">
        <v>1517</v>
      </c>
    </row>
    <row r="85" spans="1:4" x14ac:dyDescent="0.25">
      <c r="A85" t="s">
        <v>1642</v>
      </c>
      <c r="B85" s="116" t="s">
        <v>1524</v>
      </c>
      <c r="C85" s="116" t="s">
        <v>1516</v>
      </c>
      <c r="D85" s="116" t="s">
        <v>1521</v>
      </c>
    </row>
    <row r="86" spans="1:4" x14ac:dyDescent="0.25">
      <c r="A86" t="s">
        <v>1642</v>
      </c>
      <c r="B86" s="116" t="s">
        <v>1524</v>
      </c>
      <c r="C86" s="116" t="s">
        <v>741</v>
      </c>
      <c r="D86" s="116" t="s">
        <v>1522</v>
      </c>
    </row>
    <row r="87" spans="1:4" x14ac:dyDescent="0.25">
      <c r="A87" t="s">
        <v>1642</v>
      </c>
      <c r="B87" s="116" t="s">
        <v>1524</v>
      </c>
      <c r="C87" s="116" t="s">
        <v>1519</v>
      </c>
      <c r="D87" s="116" t="s">
        <v>1523</v>
      </c>
    </row>
    <row r="88" spans="1:4" x14ac:dyDescent="0.25">
      <c r="A88" t="s">
        <v>1642</v>
      </c>
      <c r="B88" s="116" t="s">
        <v>1524</v>
      </c>
      <c r="C88" s="116" t="s">
        <v>1519</v>
      </c>
      <c r="D88" s="116" t="s">
        <v>1525</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580</v>
      </c>
      <c r="B1" s="111" t="s">
        <v>728</v>
      </c>
      <c r="C1" s="111" t="s">
        <v>582</v>
      </c>
      <c r="D1" s="111" t="s">
        <v>584</v>
      </c>
      <c r="E1" s="111" t="s">
        <v>586</v>
      </c>
      <c r="F1" s="111" t="s">
        <v>588</v>
      </c>
      <c r="G1" s="111" t="s">
        <v>590</v>
      </c>
      <c r="H1" s="111" t="s">
        <v>729</v>
      </c>
      <c r="I1" s="111" t="s">
        <v>594</v>
      </c>
      <c r="J1" s="111" t="s">
        <v>596</v>
      </c>
      <c r="K1" s="111" t="s">
        <v>598</v>
      </c>
      <c r="L1" s="111" t="s">
        <v>600</v>
      </c>
      <c r="M1" s="111" t="s">
        <v>602</v>
      </c>
      <c r="N1" s="111" t="s">
        <v>604</v>
      </c>
      <c r="O1" s="111" t="s">
        <v>606</v>
      </c>
      <c r="P1" s="111" t="s">
        <v>608</v>
      </c>
      <c r="Q1" s="111" t="s">
        <v>610</v>
      </c>
      <c r="R1" s="111"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2"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2"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2" t="s">
        <v>775</v>
      </c>
    </row>
    <row r="5" spans="1:18" x14ac:dyDescent="0.25">
      <c r="A5" t="s">
        <v>776</v>
      </c>
      <c r="B5" t="s">
        <v>777</v>
      </c>
      <c r="C5" t="s">
        <v>778</v>
      </c>
      <c r="D5" t="s">
        <v>764</v>
      </c>
      <c r="I5" t="s">
        <v>730</v>
      </c>
      <c r="J5" t="s">
        <v>779</v>
      </c>
      <c r="K5" t="s">
        <v>780</v>
      </c>
      <c r="L5" t="s">
        <v>781</v>
      </c>
      <c r="M5" t="s">
        <v>782</v>
      </c>
      <c r="N5" t="s">
        <v>783</v>
      </c>
      <c r="O5" t="s">
        <v>739</v>
      </c>
      <c r="P5" t="s">
        <v>784</v>
      </c>
      <c r="Q5" s="112" t="s">
        <v>785</v>
      </c>
    </row>
    <row r="6" spans="1:18" x14ac:dyDescent="0.25">
      <c r="A6" t="s">
        <v>786</v>
      </c>
      <c r="B6" t="s">
        <v>787</v>
      </c>
      <c r="C6" t="s">
        <v>757</v>
      </c>
      <c r="D6" t="s">
        <v>788</v>
      </c>
      <c r="I6" t="s">
        <v>789</v>
      </c>
      <c r="J6" t="s">
        <v>776</v>
      </c>
      <c r="K6" t="s">
        <v>790</v>
      </c>
      <c r="L6" t="s">
        <v>776</v>
      </c>
      <c r="M6" t="s">
        <v>791</v>
      </c>
      <c r="N6" t="s">
        <v>792</v>
      </c>
      <c r="O6" t="s">
        <v>793</v>
      </c>
      <c r="P6" t="s">
        <v>794</v>
      </c>
      <c r="Q6" s="112" t="s">
        <v>795</v>
      </c>
    </row>
    <row r="7" spans="1:18" x14ac:dyDescent="0.25">
      <c r="A7" t="s">
        <v>735</v>
      </c>
      <c r="B7" t="s">
        <v>796</v>
      </c>
      <c r="C7" t="s">
        <v>797</v>
      </c>
      <c r="D7" t="s">
        <v>798</v>
      </c>
      <c r="I7" t="s">
        <v>799</v>
      </c>
      <c r="J7" t="s">
        <v>800</v>
      </c>
      <c r="K7" t="s">
        <v>801</v>
      </c>
      <c r="L7" t="s">
        <v>802</v>
      </c>
      <c r="M7" t="s">
        <v>803</v>
      </c>
      <c r="N7" t="s">
        <v>804</v>
      </c>
      <c r="O7" t="s">
        <v>805</v>
      </c>
      <c r="P7" t="s">
        <v>735</v>
      </c>
      <c r="Q7" s="112" t="s">
        <v>806</v>
      </c>
    </row>
    <row r="8" spans="1:18" x14ac:dyDescent="0.25">
      <c r="A8" t="s">
        <v>757</v>
      </c>
      <c r="B8" t="s">
        <v>807</v>
      </c>
      <c r="C8" t="s">
        <v>808</v>
      </c>
      <c r="D8" t="s">
        <v>809</v>
      </c>
      <c r="I8" t="s">
        <v>810</v>
      </c>
      <c r="J8" t="s">
        <v>811</v>
      </c>
      <c r="K8" t="s">
        <v>812</v>
      </c>
      <c r="L8" t="s">
        <v>813</v>
      </c>
      <c r="M8" t="s">
        <v>814</v>
      </c>
      <c r="N8" t="s">
        <v>815</v>
      </c>
      <c r="O8" t="s">
        <v>741</v>
      </c>
      <c r="P8" t="s">
        <v>781</v>
      </c>
      <c r="Q8" s="112"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2020-07-24T07:01:36Z</dcterms:modified>
</cp:coreProperties>
</file>